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905" windowHeight="7290" activeTab="6"/>
  </bookViews>
  <sheets>
    <sheet name="Протокол итогов ЗЦП" sheetId="1" r:id="rId1"/>
    <sheet name="Альянс-Фарм" sheetId="2" r:id="rId2"/>
    <sheet name="Инкар" sheetId="3" r:id="rId3"/>
    <sheet name="Келун" sheetId="4" r:id="rId4"/>
    <sheet name="Аудан дари" sheetId="5" r:id="rId5"/>
    <sheet name="Адамант" sheetId="6" r:id="rId6"/>
    <sheet name="не состоялась" sheetId="7" r:id="rId7"/>
  </sheets>
  <definedNames>
    <definedName name="_xlnm._FilterDatabase" localSheetId="0" hidden="1">'Протокол итогов ЗЦП'!$A$24:$AD$26</definedName>
    <definedName name="_xlnm.Print_Area" localSheetId="0">'Протокол итогов ЗЦП'!$A$1:$Y$139</definedName>
  </definedNames>
  <calcPr calcId="144525"/>
  <fileRecoveryPr repairLoad="1"/>
</workbook>
</file>

<file path=xl/calcChain.xml><?xml version="1.0" encoding="utf-8"?>
<calcChain xmlns="http://schemas.openxmlformats.org/spreadsheetml/2006/main">
  <c r="X99" i="1" l="1"/>
  <c r="G99" i="1"/>
  <c r="G32" i="7"/>
  <c r="I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X41" i="5"/>
  <c r="F125" i="1"/>
  <c r="X35" i="1"/>
  <c r="X36" i="1"/>
  <c r="X37" i="1"/>
  <c r="X39" i="2"/>
  <c r="X33" i="3"/>
  <c r="X34" i="3"/>
  <c r="X35" i="3"/>
  <c r="U28" i="6"/>
  <c r="X27" i="6"/>
  <c r="X28" i="6" s="1"/>
  <c r="S27" i="6"/>
  <c r="S28" i="6" s="1"/>
  <c r="Q27" i="6"/>
  <c r="G27" i="6"/>
  <c r="R25" i="6"/>
  <c r="P25" i="6"/>
  <c r="N25" i="6"/>
  <c r="L25" i="6"/>
  <c r="J25" i="6"/>
  <c r="H25" i="6"/>
  <c r="U41" i="5"/>
  <c r="X40" i="5"/>
  <c r="O40" i="5"/>
  <c r="G40" i="5"/>
  <c r="O39" i="5"/>
  <c r="G39" i="5"/>
  <c r="X38" i="5"/>
  <c r="O38" i="5"/>
  <c r="G38" i="5"/>
  <c r="X37" i="5"/>
  <c r="O37" i="5"/>
  <c r="G37" i="5"/>
  <c r="X36" i="5"/>
  <c r="O36" i="5"/>
  <c r="G36" i="5"/>
  <c r="X35" i="5"/>
  <c r="O35" i="5"/>
  <c r="G35" i="5"/>
  <c r="X34" i="5"/>
  <c r="O34" i="5"/>
  <c r="G34" i="5"/>
  <c r="X33" i="5"/>
  <c r="O33" i="5"/>
  <c r="G33" i="5"/>
  <c r="X32" i="5"/>
  <c r="O32" i="5"/>
  <c r="G32" i="5"/>
  <c r="X31" i="5"/>
  <c r="O31" i="5"/>
  <c r="G31" i="5"/>
  <c r="X30" i="5"/>
  <c r="O30" i="5"/>
  <c r="G30" i="5"/>
  <c r="G29" i="5"/>
  <c r="O28" i="5"/>
  <c r="G28" i="5"/>
  <c r="X27" i="5"/>
  <c r="G27" i="5"/>
  <c r="R25" i="5"/>
  <c r="P25" i="5"/>
  <c r="N25" i="5"/>
  <c r="L25" i="5"/>
  <c r="J25" i="5"/>
  <c r="H25" i="5"/>
  <c r="U30" i="4"/>
  <c r="S30" i="4"/>
  <c r="X29" i="4"/>
  <c r="M29" i="4"/>
  <c r="U29" i="4" s="1"/>
  <c r="G29" i="4"/>
  <c r="X28" i="4"/>
  <c r="M28" i="4"/>
  <c r="U28" i="4" s="1"/>
  <c r="K28" i="4"/>
  <c r="G28" i="4"/>
  <c r="X27" i="4"/>
  <c r="X30" i="4" s="1"/>
  <c r="M27" i="4"/>
  <c r="U27" i="4" s="1"/>
  <c r="G27" i="4"/>
  <c r="R25" i="4"/>
  <c r="P25" i="4"/>
  <c r="N25" i="4"/>
  <c r="L25" i="4"/>
  <c r="J25" i="4"/>
  <c r="H25" i="4"/>
  <c r="U49" i="3"/>
  <c r="X48" i="3"/>
  <c r="K48" i="3"/>
  <c r="I48" i="3"/>
  <c r="G48" i="3"/>
  <c r="X47" i="3"/>
  <c r="K47" i="3"/>
  <c r="G47" i="3"/>
  <c r="X46" i="3"/>
  <c r="K46" i="3"/>
  <c r="G46" i="3"/>
  <c r="X45" i="3"/>
  <c r="K45" i="3"/>
  <c r="G45" i="3"/>
  <c r="S49" i="3"/>
  <c r="X44" i="3"/>
  <c r="K44" i="3"/>
  <c r="I44" i="3"/>
  <c r="G44" i="3"/>
  <c r="X43" i="3"/>
  <c r="K43" i="3"/>
  <c r="G43" i="3"/>
  <c r="X42" i="3"/>
  <c r="K42" i="3"/>
  <c r="G42" i="3"/>
  <c r="X41" i="3"/>
  <c r="K41" i="3"/>
  <c r="G41" i="3"/>
  <c r="X40" i="3"/>
  <c r="K40" i="3"/>
  <c r="G40" i="3"/>
  <c r="X39" i="3"/>
  <c r="K39" i="3"/>
  <c r="G39" i="3"/>
  <c r="X38" i="3"/>
  <c r="K38" i="3"/>
  <c r="G38" i="3"/>
  <c r="X37" i="3"/>
  <c r="U37" i="3"/>
  <c r="K37" i="3"/>
  <c r="G37" i="3"/>
  <c r="X36" i="3"/>
  <c r="U36" i="3"/>
  <c r="K36" i="3"/>
  <c r="G36" i="3"/>
  <c r="K35" i="3"/>
  <c r="G35" i="3"/>
  <c r="K34" i="3"/>
  <c r="G34" i="3"/>
  <c r="K33" i="3"/>
  <c r="G33" i="3"/>
  <c r="X32" i="3"/>
  <c r="K32" i="3"/>
  <c r="G32" i="3"/>
  <c r="X31" i="3"/>
  <c r="K31" i="3"/>
  <c r="G31" i="3"/>
  <c r="X30" i="3"/>
  <c r="U30" i="3"/>
  <c r="K30" i="3"/>
  <c r="G30" i="3"/>
  <c r="X29" i="3"/>
  <c r="K29" i="3"/>
  <c r="G29" i="3"/>
  <c r="X28" i="3"/>
  <c r="K28" i="3"/>
  <c r="G28" i="3"/>
  <c r="X27" i="3"/>
  <c r="X49" i="3" s="1"/>
  <c r="K27" i="3"/>
  <c r="G27" i="3"/>
  <c r="R25" i="3"/>
  <c r="P25" i="3"/>
  <c r="N25" i="3"/>
  <c r="L25" i="3"/>
  <c r="J25" i="3"/>
  <c r="H25" i="3"/>
  <c r="U39" i="2"/>
  <c r="X38" i="2"/>
  <c r="K38" i="2"/>
  <c r="I38" i="2"/>
  <c r="G38" i="2"/>
  <c r="X37" i="2"/>
  <c r="K37" i="2"/>
  <c r="I37" i="2"/>
  <c r="G37" i="2"/>
  <c r="X36" i="2"/>
  <c r="S36" i="2"/>
  <c r="Q36" i="2"/>
  <c r="K36" i="2"/>
  <c r="I36" i="2"/>
  <c r="G36" i="2"/>
  <c r="X35" i="2"/>
  <c r="S35" i="2"/>
  <c r="Q35" i="2"/>
  <c r="K35" i="2"/>
  <c r="I35" i="2"/>
  <c r="G35" i="2"/>
  <c r="X34" i="2"/>
  <c r="S34" i="2"/>
  <c r="Q34" i="2"/>
  <c r="K34" i="2"/>
  <c r="I34" i="2"/>
  <c r="G34" i="2"/>
  <c r="X33" i="2"/>
  <c r="K33" i="2"/>
  <c r="I33" i="2"/>
  <c r="G33" i="2"/>
  <c r="X32" i="2"/>
  <c r="K32" i="2"/>
  <c r="I32" i="2"/>
  <c r="G32" i="2"/>
  <c r="X31" i="2"/>
  <c r="S31" i="2"/>
  <c r="Q31" i="2"/>
  <c r="K31" i="2"/>
  <c r="I31" i="2"/>
  <c r="G31" i="2"/>
  <c r="X30" i="2"/>
  <c r="S30" i="2"/>
  <c r="Q30" i="2"/>
  <c r="K30" i="2"/>
  <c r="I30" i="2"/>
  <c r="G30" i="2"/>
  <c r="X29" i="2"/>
  <c r="K29" i="2"/>
  <c r="I29" i="2"/>
  <c r="G29" i="2"/>
  <c r="X28" i="2"/>
  <c r="K28" i="2"/>
  <c r="I28" i="2"/>
  <c r="G28" i="2"/>
  <c r="X27" i="2"/>
  <c r="K27" i="2"/>
  <c r="I27" i="2"/>
  <c r="G27" i="2"/>
  <c r="R25" i="2"/>
  <c r="P25" i="2"/>
  <c r="N25" i="2"/>
  <c r="L25" i="2"/>
  <c r="J25" i="2"/>
  <c r="H25" i="2"/>
  <c r="I75" i="1"/>
  <c r="X86" i="1"/>
  <c r="X28" i="1"/>
  <c r="X29" i="1"/>
  <c r="X31" i="1"/>
  <c r="X32" i="1"/>
  <c r="X33" i="1"/>
  <c r="X34" i="1"/>
  <c r="X39" i="1"/>
  <c r="X40" i="1"/>
  <c r="X41" i="1"/>
  <c r="X44" i="1"/>
  <c r="X45" i="1"/>
  <c r="X48" i="1"/>
  <c r="X49" i="1"/>
  <c r="X50" i="1"/>
  <c r="X51" i="1"/>
  <c r="X52" i="1"/>
  <c r="X53" i="1"/>
  <c r="X54" i="1"/>
  <c r="X55" i="1"/>
  <c r="X56" i="1"/>
  <c r="X58" i="1"/>
  <c r="X59" i="1"/>
  <c r="X60" i="1"/>
  <c r="X63" i="1"/>
  <c r="X64" i="1"/>
  <c r="X65" i="1"/>
  <c r="X66" i="1"/>
  <c r="X69" i="1"/>
  <c r="X71" i="1"/>
  <c r="X72" i="1"/>
  <c r="X74" i="1"/>
  <c r="X75" i="1"/>
  <c r="X76" i="1"/>
  <c r="X77" i="1"/>
  <c r="X79" i="1"/>
  <c r="X80" i="1"/>
  <c r="X81" i="1"/>
  <c r="X82" i="1"/>
  <c r="X83" i="1"/>
  <c r="X84" i="1"/>
  <c r="X85" i="1"/>
  <c r="X95" i="1"/>
  <c r="X97" i="1"/>
  <c r="F128" i="1" s="1"/>
  <c r="X98" i="1"/>
  <c r="X27" i="1"/>
  <c r="G46" i="1"/>
  <c r="O46" i="1"/>
  <c r="U44" i="1"/>
  <c r="U39" i="1"/>
  <c r="U31" i="1"/>
  <c r="B106" i="1"/>
  <c r="B125" i="1" s="1"/>
  <c r="B110" i="1"/>
  <c r="B128" i="1" s="1"/>
  <c r="B109" i="1"/>
  <c r="B108" i="1"/>
  <c r="B127" i="1" s="1"/>
  <c r="B107" i="1"/>
  <c r="B126" i="1" s="1"/>
  <c r="S41" i="5" l="1"/>
  <c r="S39" i="2"/>
  <c r="F124" i="1"/>
  <c r="F126" i="1"/>
  <c r="F127" i="1"/>
  <c r="Q97" i="1"/>
  <c r="Q85" i="1"/>
  <c r="Q86" i="1"/>
  <c r="Q84" i="1"/>
  <c r="Q76" i="1"/>
  <c r="Q75" i="1"/>
  <c r="S85" i="1"/>
  <c r="S86" i="1"/>
  <c r="S84" i="1"/>
  <c r="S76" i="1"/>
  <c r="S75" i="1"/>
  <c r="O48" i="1"/>
  <c r="O49" i="1"/>
  <c r="O50" i="1"/>
  <c r="O51" i="1"/>
  <c r="O52" i="1"/>
  <c r="O53" i="1"/>
  <c r="O54" i="1"/>
  <c r="O55" i="1"/>
  <c r="O56" i="1"/>
  <c r="O57" i="1"/>
  <c r="O58" i="1"/>
  <c r="M41" i="1"/>
  <c r="U41" i="1" s="1"/>
  <c r="M32" i="1"/>
  <c r="U32" i="1" s="1"/>
  <c r="M40" i="1"/>
  <c r="U40" i="1" s="1"/>
  <c r="K28" i="1"/>
  <c r="K29" i="1"/>
  <c r="K31" i="1"/>
  <c r="K33" i="1"/>
  <c r="K34" i="1"/>
  <c r="K35" i="1"/>
  <c r="K36" i="1"/>
  <c r="K37" i="1"/>
  <c r="K39" i="1"/>
  <c r="K40" i="1"/>
  <c r="K42" i="1"/>
  <c r="K44" i="1"/>
  <c r="K59" i="1"/>
  <c r="K60" i="1"/>
  <c r="K63" i="1"/>
  <c r="K64" i="1"/>
  <c r="K65" i="1"/>
  <c r="K66" i="1"/>
  <c r="K69" i="1"/>
  <c r="K71" i="1"/>
  <c r="K72" i="1"/>
  <c r="K74" i="1"/>
  <c r="K75" i="1"/>
  <c r="K76" i="1"/>
  <c r="K77" i="1"/>
  <c r="K79" i="1"/>
  <c r="K80" i="1"/>
  <c r="K81" i="1"/>
  <c r="K82" i="1"/>
  <c r="K83" i="1"/>
  <c r="K84" i="1"/>
  <c r="K85" i="1"/>
  <c r="K86" i="1"/>
  <c r="K95" i="1"/>
  <c r="K98" i="1"/>
  <c r="K27" i="1"/>
  <c r="I69" i="1"/>
  <c r="I71" i="1"/>
  <c r="I72" i="1"/>
  <c r="I74" i="1"/>
  <c r="I76" i="1"/>
  <c r="I81" i="1"/>
  <c r="I82" i="1"/>
  <c r="I83" i="1"/>
  <c r="I84" i="1"/>
  <c r="I85" i="1"/>
  <c r="I86" i="1"/>
  <c r="I95" i="1"/>
  <c r="I98" i="1"/>
  <c r="R25" i="1"/>
  <c r="P25" i="1"/>
  <c r="N25" i="1"/>
  <c r="H25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S97" i="1" l="1"/>
  <c r="B105" i="1"/>
  <c r="B124" i="1" s="1"/>
  <c r="L25" i="1"/>
  <c r="J25" i="1"/>
  <c r="U99" i="1"/>
</calcChain>
</file>

<file path=xl/sharedStrings.xml><?xml version="1.0" encoding="utf-8"?>
<sst xmlns="http://schemas.openxmlformats.org/spreadsheetml/2006/main" count="830" uniqueCount="198">
  <si>
    <t>В соответствии с Главой 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оказаниюгарантированного объема бесплатной медицинской помощи» провели закупки, способом запроса ценовых предложений.</t>
  </si>
  <si>
    <t>№</t>
  </si>
  <si>
    <t>Наименование</t>
  </si>
  <si>
    <t>Техническая спецификация</t>
  </si>
  <si>
    <t>Ед.изм</t>
  </si>
  <si>
    <t>Потенциальные поставщики представившие ценовые предложения.</t>
  </si>
  <si>
    <t>Итоги  (победитель)</t>
  </si>
  <si>
    <t>Количество</t>
  </si>
  <si>
    <t>Цена за единицу</t>
  </si>
  <si>
    <t>Сумма</t>
  </si>
  <si>
    <t xml:space="preserve">                                                                         об итогах  закупок  лекарственных средств, профилактических (иммунобиологических, диагностических,дезинфицирующих) препаратов, изделий медицинского назначения   способом «Запроса ценовых предложений», согласно Постановления Правительства Республики Казахстан от 30 октября 2009 года № 1729 </t>
  </si>
  <si>
    <t>Наименование и местонахождение потенциального поставщика, с которым будет заключен договор и общая сумма 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</si>
  <si>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</si>
  <si>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</si>
  <si>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</si>
  <si>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Общая сумма, в тенге</t>
  </si>
  <si>
    <t>Потенциальные поставщики представившие ценовые предложения</t>
  </si>
  <si>
    <t>Дата и время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</si>
  <si>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</t>
  </si>
  <si>
    <t>Краткое описание заукпаемых товаров и сопоставления ценовых предложений:</t>
  </si>
  <si>
    <t>Соответствует требованиям запроса ценовых предложений</t>
  </si>
  <si>
    <t>Содержания конвертов на соответствия к квалификационным требованиям</t>
  </si>
  <si>
    <t>Основания отклонения тендерных заявок:</t>
  </si>
  <si>
    <r>
      <t xml:space="preserve">Наименование закупки: </t>
    </r>
    <r>
      <rPr>
        <b/>
        <sz val="9"/>
        <color theme="1"/>
        <rFont val="Times New Roman"/>
        <family val="1"/>
        <charset val="204"/>
      </rPr>
      <t>Закуп  лекарственных средств, профилактических (иммунобиологических, диагностических,дезинфицирующих) препаратов, изделий медицинского назначения</t>
    </r>
  </si>
  <si>
    <t>Заключение касательно документов по закупу :</t>
  </si>
  <si>
    <t>набор</t>
  </si>
  <si>
    <r>
      <t xml:space="preserve">Наименование заказчика (организатор) закупок – </t>
    </r>
    <r>
      <rPr>
        <b/>
        <sz val="9"/>
        <color theme="1"/>
        <rFont val="Times New Roman"/>
        <family val="1"/>
        <charset val="204"/>
      </rPr>
      <t>РКП на ПХВ «Республиканский клинический госпиталь для инвалидов Отечественной войны» МЗ РК .</t>
    </r>
  </si>
  <si>
    <r>
      <t>Адрес заказчика (организатора) закупок:</t>
    </r>
    <r>
      <rPr>
        <b/>
        <sz val="9"/>
        <color theme="1"/>
        <rFont val="Times New Roman"/>
        <family val="1"/>
        <charset val="204"/>
      </rPr>
      <t>г.Алматы, ул.Ә.Кекілбайұлы 129А, кабинет государственных закупок</t>
    </r>
  </si>
  <si>
    <t xml:space="preserve">РКП на ПХВ «Республиканский клинический госпиталь для инвалидов Отечественной войны» МЗ РК </t>
  </si>
  <si>
    <t>шт</t>
  </si>
  <si>
    <t>Протокол №1</t>
  </si>
  <si>
    <t>№ закупки:1</t>
  </si>
  <si>
    <r>
      <t>Дата  протокола: 16</t>
    </r>
    <r>
      <rPr>
        <b/>
        <sz val="9"/>
        <color theme="1"/>
        <rFont val="Times New Roman"/>
        <family val="1"/>
        <charset val="204"/>
      </rPr>
      <t>.</t>
    </r>
    <r>
      <rPr>
        <b/>
        <sz val="9"/>
        <rFont val="Times New Roman"/>
        <family val="1"/>
        <charset val="204"/>
      </rPr>
      <t xml:space="preserve"> 01. 2020 г, время: 16 часов 00 минут</t>
    </r>
  </si>
  <si>
    <r>
      <t>Дата начала приема заявок :</t>
    </r>
    <r>
      <rPr>
        <b/>
        <sz val="9"/>
        <color theme="1"/>
        <rFont val="Times New Roman"/>
        <family val="1"/>
        <charset val="204"/>
      </rPr>
      <t xml:space="preserve"> 09.01</t>
    </r>
    <r>
      <rPr>
        <b/>
        <sz val="9"/>
        <rFont val="Times New Roman"/>
        <family val="1"/>
        <charset val="204"/>
      </rPr>
      <t xml:space="preserve">.2020 г. с 10:00 ч       </t>
    </r>
    <r>
      <rPr>
        <b/>
        <sz val="9"/>
        <color rgb="FFFF0000"/>
        <rFont val="Times New Roman"/>
        <family val="1"/>
        <charset val="204"/>
      </rPr>
      <t xml:space="preserve"> </t>
    </r>
  </si>
  <si>
    <r>
      <t>Дата окончания приема заявок:</t>
    </r>
    <r>
      <rPr>
        <b/>
        <sz val="9"/>
        <rFont val="Times New Roman"/>
        <family val="1"/>
        <charset val="204"/>
      </rPr>
      <t xml:space="preserve"> 16.01.2020 г, до 10:00 ч</t>
    </r>
  </si>
  <si>
    <t>ТОО "Альянс-Фарм"</t>
  </si>
  <si>
    <t xml:space="preserve">        14.01.2020г,    11 : 15 мин</t>
  </si>
  <si>
    <t>ТОО "INKAR"</t>
  </si>
  <si>
    <t xml:space="preserve">        14.01.2020г,    12:00 мин</t>
  </si>
  <si>
    <t>ТОО "Kelun-Kazpharm"</t>
  </si>
  <si>
    <t>ТОО "Аудан-Дәрі"</t>
  </si>
  <si>
    <t>ТОО "СП Технология"</t>
  </si>
  <si>
    <t>ТОО "Adamant Group"</t>
  </si>
  <si>
    <t xml:space="preserve">        14.01.2020г,     13:15 мин</t>
  </si>
  <si>
    <t xml:space="preserve">        15. 01.2020г,    17 :20 мин</t>
  </si>
  <si>
    <t xml:space="preserve">        16. 01.2020г,    09 :20 мин</t>
  </si>
  <si>
    <t xml:space="preserve">        16. 01.2020г,    09 :30 мин</t>
  </si>
  <si>
    <t>Аммиак</t>
  </si>
  <si>
    <t xml:space="preserve"> раствор для наружного применения 10% 20мл</t>
  </si>
  <si>
    <t>фл</t>
  </si>
  <si>
    <t>Ацикловир глаз.мазь 3% 5,0</t>
  </si>
  <si>
    <t xml:space="preserve"> 3% 5,0</t>
  </si>
  <si>
    <t>тюб</t>
  </si>
  <si>
    <t xml:space="preserve">Бриллиантовый зеленый раствор </t>
  </si>
  <si>
    <t>спиртовой 1% 20,0мл для наружного применения</t>
  </si>
  <si>
    <t xml:space="preserve">Бромфенак глаз.капли </t>
  </si>
  <si>
    <t>0,9% 1,7мл</t>
  </si>
  <si>
    <t xml:space="preserve">Дексаметазон глаз. капли </t>
  </si>
  <si>
    <t>0,1%,  3,5г.</t>
  </si>
  <si>
    <t>ампул</t>
  </si>
  <si>
    <t>Декстроза  5% 200мл  раствор для инфузий</t>
  </si>
  <si>
    <t>5% 200мл  раствор для инфузий</t>
  </si>
  <si>
    <t>флак</t>
  </si>
  <si>
    <t>Диклофенак</t>
  </si>
  <si>
    <t xml:space="preserve"> раствор  0,1%, 5 мл глазные капли</t>
  </si>
  <si>
    <t xml:space="preserve">Зопиклон </t>
  </si>
  <si>
    <t>таблетки, покрытые пле- ночной оболочкой 7,5 мг</t>
  </si>
  <si>
    <t>таб</t>
  </si>
  <si>
    <t xml:space="preserve">Левокарнитин </t>
  </si>
  <si>
    <t xml:space="preserve"> раствор для иньекции  1,0 г/ 5мл</t>
  </si>
  <si>
    <t xml:space="preserve"> раствор  для приема внутрь 2г/10мл,  10мл</t>
  </si>
  <si>
    <t>Левомицетин</t>
  </si>
  <si>
    <t xml:space="preserve"> 0,25% , 15,0 мл глазные капли </t>
  </si>
  <si>
    <t xml:space="preserve">Левофлоксацин </t>
  </si>
  <si>
    <t xml:space="preserve">капли глазные 0,5%, 5,0 мл </t>
  </si>
  <si>
    <t xml:space="preserve">Линкомицин г/х  30% 1,0 мл </t>
  </si>
  <si>
    <t xml:space="preserve"> 30% 1,0 мл </t>
  </si>
  <si>
    <t xml:space="preserve">Натрия хлорид </t>
  </si>
  <si>
    <t>0,9% - 100 мл раствор для инфузий</t>
  </si>
  <si>
    <t>Натрия хлорид</t>
  </si>
  <si>
    <t xml:space="preserve"> 0,9% 200 мл раствор для инфузий</t>
  </si>
  <si>
    <t xml:space="preserve">Нафазолин </t>
  </si>
  <si>
    <t xml:space="preserve">0,1% 10 мл , капли для носа </t>
  </si>
  <si>
    <t xml:space="preserve">Никотиновая кислота </t>
  </si>
  <si>
    <t>раствор для инъекций 1% 1мл</t>
  </si>
  <si>
    <t>Пентоксифиллин</t>
  </si>
  <si>
    <t xml:space="preserve"> раствор для инъекций 2%, 5 мл</t>
  </si>
  <si>
    <t xml:space="preserve">Перекись водорода </t>
  </si>
  <si>
    <t>раствор для наружного применения 6% 500 мл</t>
  </si>
  <si>
    <t>Перекись водорода</t>
  </si>
  <si>
    <t xml:space="preserve"> раствор для наружного применения 3%  спрей 100мл</t>
  </si>
  <si>
    <t xml:space="preserve">Проксиметакаин </t>
  </si>
  <si>
    <t>0,5% 15мл. Глазн. Капли</t>
  </si>
  <si>
    <t xml:space="preserve">Раствор  Дифенгидрамин 0,2 амминофиллин 2,0 прокаин 2,0 -400мл </t>
  </si>
  <si>
    <t>(бронхолитическая смесь)</t>
  </si>
  <si>
    <t>Раствор эуфиллина  2,4% 400,0</t>
  </si>
  <si>
    <t>2,4% 400,0</t>
  </si>
  <si>
    <t>Раствор папаверина г/х 1% 400,0</t>
  </si>
  <si>
    <t xml:space="preserve"> г/х 1% 400,0</t>
  </si>
  <si>
    <t xml:space="preserve">Раствор новокаина 0,5% 400,0 раствор </t>
  </si>
  <si>
    <t xml:space="preserve">0,5% 400,0 раствор </t>
  </si>
  <si>
    <t>Раствор формалина 10% 400мл</t>
  </si>
  <si>
    <t>10% 400мл</t>
  </si>
  <si>
    <t xml:space="preserve">Раствор калия иодида </t>
  </si>
  <si>
    <t>3% 400,0мл наружное</t>
  </si>
  <si>
    <t xml:space="preserve">Раствор кальция хлорид </t>
  </si>
  <si>
    <t xml:space="preserve"> 3% 400,0мл наружное</t>
  </si>
  <si>
    <t xml:space="preserve">Раствор натрия бромида </t>
  </si>
  <si>
    <t xml:space="preserve">3% 400,0 наружное </t>
  </si>
  <si>
    <t>Раствор магния сульфат</t>
  </si>
  <si>
    <t xml:space="preserve"> 5% 400,0мл наружное</t>
  </si>
  <si>
    <t>Раствор уксусной кислоты</t>
  </si>
  <si>
    <t xml:space="preserve"> 0,1% 400,0мл наружный </t>
  </si>
  <si>
    <t>Раствор фурациллина</t>
  </si>
  <si>
    <t xml:space="preserve"> 0,02% -400 мл стерильно</t>
  </si>
  <si>
    <t>Тетрациклиновая 1 % 3г. мазь глазная</t>
  </si>
  <si>
    <t>1 % 3г. мазь глазная</t>
  </si>
  <si>
    <t xml:space="preserve">Тимолол (Тиммал ) </t>
  </si>
  <si>
    <t xml:space="preserve">0,5% 5,0 мл, глазные капли </t>
  </si>
  <si>
    <t xml:space="preserve">Тобрамицин </t>
  </si>
  <si>
    <t>глазн.капли  0,3%  5,0</t>
  </si>
  <si>
    <t xml:space="preserve">Фенилэфрин + тримазолин +глазные  капли 2,5% , 5,0 мл </t>
  </si>
  <si>
    <t xml:space="preserve">Тропикамид  </t>
  </si>
  <si>
    <t>1,0% -10,0 мл глазные капли</t>
  </si>
  <si>
    <t>Олопатадин</t>
  </si>
  <si>
    <t xml:space="preserve"> глазные капли  0,1% 5мл.</t>
  </si>
  <si>
    <t xml:space="preserve">Оксибупрокаин </t>
  </si>
  <si>
    <t xml:space="preserve">0,4% 5,0мл глазн.капли </t>
  </si>
  <si>
    <t xml:space="preserve">Уголь активированный </t>
  </si>
  <si>
    <t>капсула 200 мг</t>
  </si>
  <si>
    <t>капс</t>
  </si>
  <si>
    <t>Бумага для ЭКГ BTL -08LT plus ECG 210*280*250</t>
  </si>
  <si>
    <t>для ЭКГ BTL -08LT plus ECG 210*280*250</t>
  </si>
  <si>
    <t>Бумага для Спирометрии  BTL -08 Spiro</t>
  </si>
  <si>
    <t>для Спирометрии  BTL -08 Spiro</t>
  </si>
  <si>
    <t xml:space="preserve">Жгут медицинский </t>
  </si>
  <si>
    <t xml:space="preserve">медицинский </t>
  </si>
  <si>
    <t>Загубник  для эндоскопии не стерильный</t>
  </si>
  <si>
    <t xml:space="preserve">  для эндоскопии не стерильный</t>
  </si>
  <si>
    <t>Контейнер для забора биоматериал ( мочи, мокроты)</t>
  </si>
  <si>
    <t>для забора биоматериал ( мочи, мокроты)</t>
  </si>
  <si>
    <t xml:space="preserve">Лейкопластырь </t>
  </si>
  <si>
    <t>2,5см*5см на нетканной основе</t>
  </si>
  <si>
    <t>Воздуховод разм.</t>
  </si>
  <si>
    <t>Презерватив латексные №3</t>
  </si>
  <si>
    <t>упак</t>
  </si>
  <si>
    <t>Система  инфузийонная одноразовый</t>
  </si>
  <si>
    <t xml:space="preserve">Спиртовая салфетка </t>
  </si>
  <si>
    <t xml:space="preserve">65*30 мм </t>
  </si>
  <si>
    <t>Спирт этиловый</t>
  </si>
  <si>
    <t xml:space="preserve"> 70 % - </t>
  </si>
  <si>
    <t xml:space="preserve">Термографическая </t>
  </si>
  <si>
    <t xml:space="preserve"> пленка  AGFA (35*43 см) </t>
  </si>
  <si>
    <t>Термоиндикатор</t>
  </si>
  <si>
    <t xml:space="preserve"> 132t № 500 </t>
  </si>
  <si>
    <t xml:space="preserve"> ТИП 180° С №500</t>
  </si>
  <si>
    <t xml:space="preserve">Термометр </t>
  </si>
  <si>
    <t xml:space="preserve">гибкий электронный цифровой </t>
  </si>
  <si>
    <t xml:space="preserve">Тонометр </t>
  </si>
  <si>
    <t xml:space="preserve">механический </t>
  </si>
  <si>
    <t>Шприц</t>
  </si>
  <si>
    <t xml:space="preserve"> инсулиновый  1 мл </t>
  </si>
  <si>
    <t xml:space="preserve">шприц однораз. </t>
  </si>
  <si>
    <t>10,0 мл 3-х компонентный</t>
  </si>
  <si>
    <t>шприц однораз.</t>
  </si>
  <si>
    <t xml:space="preserve"> 20,0 мл 3-х компонентный</t>
  </si>
  <si>
    <t xml:space="preserve">5,0 мл 3-х компонентный </t>
  </si>
  <si>
    <t>СОЛЬ МОРСКАЯ</t>
  </si>
  <si>
    <t xml:space="preserve"> АРОМАТЕРАПИЯ с ЭВКАЛИПТ 500Г №1</t>
  </si>
  <si>
    <t>Часы песочные процедурные:  20мин</t>
  </si>
  <si>
    <t>Часы песочные процедурные:  10мин</t>
  </si>
  <si>
    <t>Часы песочные процедурные:  5 мин</t>
  </si>
  <si>
    <t xml:space="preserve">Часы песочные процедурные:   2 мин </t>
  </si>
  <si>
    <t>Озекерит</t>
  </si>
  <si>
    <t>кг</t>
  </si>
  <si>
    <t>Парафин</t>
  </si>
  <si>
    <t>Вазелин медицинский</t>
  </si>
  <si>
    <t xml:space="preserve">Клеенка подкладная медицинская с ПВХ покрытием </t>
  </si>
  <si>
    <t>метр</t>
  </si>
  <si>
    <t>Гидрофильные прокладки многоразовые  (30*60????)</t>
  </si>
  <si>
    <t>Наконечники ректальные одноразовы для взрослых</t>
  </si>
  <si>
    <t>Фотобумага на УЗИ аппарат SONY-210 BL</t>
  </si>
  <si>
    <t>размер 110ммх20м</t>
  </si>
  <si>
    <t>руллон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</si>
  <si>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 ТОО "Альянс-Фарм", ТОО "INKAR", ТОО "Kelun-Kazpharm", ТОО "Аудан-Дәрі", ТОО "СП Технология", ТОО "Adamant Group".</t>
  </si>
  <si>
    <t>По лотам № 6, 15-  ценовые предложение отклонены:</t>
  </si>
  <si>
    <t>Согласно пункта 109 ностаящих правил не соблюдения условий запроса (не соответствие технической спецификации) потенцального поставщика ТОО "INKAR"</t>
  </si>
  <si>
    <t>По лотам № 20, 31 ценовые предложение отклонены:</t>
  </si>
  <si>
    <t>Согласно пункта 109 ностаящих правил не соблюдения условий запроса (не соответствие технической спецификации) потенцального поставщика ТОО "Аудан-Дәрі"</t>
  </si>
  <si>
    <t>г.Алматы, ул.Солодовникова 21Е, оф.327</t>
  </si>
  <si>
    <t>г.Алматы, м-н Самал-1, дом 1</t>
  </si>
  <si>
    <t>Алматинская обл. Карасайский р-н, п.Кокузек, д.1147</t>
  </si>
  <si>
    <t>г.Алматы, пр. Сейсуллина, уг.ул.Маметовой, д.404/67</t>
  </si>
  <si>
    <t>г.Алматы, пр.Суюнбая 153</t>
  </si>
  <si>
    <t>И.о. заместителя директора по клинической деятельности _______________Кудабаев  Е.Ш.</t>
  </si>
  <si>
    <t xml:space="preserve">Заведующая аптекой ______________________________Кимадиева Г.К. </t>
  </si>
  <si>
    <t xml:space="preserve">Специалист  по государственным закупкам__________________________Джандаулетова А.Ш. </t>
  </si>
  <si>
    <t xml:space="preserve">   2. Закуп  не состоялся по следующим лотам: 4,12,16,17,20,21,31,35,36,41,42,44,47,52,61,62,63,64,65,66,67,68,70.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</si>
</sst>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₸_-;\-* #,##0.00\ _₸_-;_-* &quot;-&quot;??\ _₸_-;_-@_-"/>
    <numFmt numFmtId="165" formatCode="0_);\(0\)"/>
    <numFmt numFmtId="166" formatCode="_-* #,##0_-;\-* #,##0_-;_-* &quot;-&quot;??_-;_-@_-"/>
    <numFmt numFmtId="167" formatCode="#,##0.00\ _р_."/>
    <numFmt numFmtId="168" formatCode="_-* #,##0.0_-;\-* #,##0.0_-;_-* &quot;-&quot;??_-;_-@_-"/>
    <numFmt numFmtId="169" formatCode="_-* #,##0\ _₸_-;\-* #,##0\ _₸_-;_-* &quot;-&quot;??\ _₸_-;_-@_-"/>
  </numFmts>
  <fonts count="2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3" fillId="0" borderId="0"/>
    <xf numFmtId="0" fontId="18" fillId="0" borderId="0"/>
    <xf numFmtId="0" fontId="18" fillId="0" borderId="0"/>
  </cellStyleXfs>
  <cellXfs count="199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Alignment="1"/>
    <xf numFmtId="0" fontId="9" fillId="0" borderId="0" xfId="0" applyFont="1" applyFill="1" applyAlignment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/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164" fontId="1" fillId="0" borderId="0" xfId="6" applyFont="1" applyFill="1" applyBorder="1" applyAlignment="1">
      <alignment horizontal="right" wrapText="1"/>
    </xf>
    <xf numFmtId="164" fontId="4" fillId="0" borderId="0" xfId="6" applyFont="1" applyFill="1"/>
    <xf numFmtId="164" fontId="1" fillId="0" borderId="0" xfId="6" applyFont="1" applyFill="1"/>
    <xf numFmtId="164" fontId="3" fillId="0" borderId="0" xfId="6" applyFont="1" applyFill="1" applyBorder="1"/>
    <xf numFmtId="164" fontId="3" fillId="0" borderId="0" xfId="6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164" fontId="3" fillId="0" borderId="3" xfId="6" applyFont="1" applyFill="1" applyBorder="1" applyAlignment="1">
      <alignment horizontal="center"/>
    </xf>
    <xf numFmtId="164" fontId="3" fillId="0" borderId="3" xfId="6" applyNumberFormat="1" applyFont="1" applyFill="1" applyBorder="1" applyAlignment="1">
      <alignment horizontal="center" vertical="center" wrapText="1"/>
    </xf>
    <xf numFmtId="164" fontId="4" fillId="0" borderId="3" xfId="6" applyFont="1" applyFill="1" applyBorder="1" applyAlignment="1">
      <alignment horizontal="right" wrapText="1"/>
    </xf>
    <xf numFmtId="0" fontId="15" fillId="0" borderId="0" xfId="0" applyFont="1" applyFill="1" applyBorder="1"/>
    <xf numFmtId="0" fontId="15" fillId="0" borderId="0" xfId="0" applyFont="1" applyFill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top" wrapText="1"/>
    </xf>
    <xf numFmtId="0" fontId="16" fillId="0" borderId="3" xfId="1" applyFont="1" applyBorder="1" applyAlignment="1">
      <alignment vertical="top" wrapText="1"/>
    </xf>
    <xf numFmtId="0" fontId="16" fillId="0" borderId="3" xfId="3" applyFont="1" applyBorder="1" applyAlignment="1">
      <alignment horizontal="center" wrapText="1"/>
    </xf>
    <xf numFmtId="0" fontId="17" fillId="2" borderId="3" xfId="1" applyFont="1" applyFill="1" applyBorder="1" applyAlignment="1">
      <alignment vertical="center" wrapText="1"/>
    </xf>
    <xf numFmtId="166" fontId="16" fillId="2" borderId="3" xfId="6" applyNumberFormat="1" applyFont="1" applyFill="1" applyBorder="1" applyAlignment="1">
      <alignment vertical="center" wrapText="1"/>
    </xf>
    <xf numFmtId="164" fontId="16" fillId="2" borderId="3" xfId="6" applyFont="1" applyFill="1" applyBorder="1" applyAlignment="1">
      <alignment horizontal="right" vertical="center" wrapText="1"/>
    </xf>
    <xf numFmtId="0" fontId="16" fillId="3" borderId="3" xfId="8" applyNumberFormat="1" applyFont="1" applyFill="1" applyBorder="1" applyAlignment="1">
      <alignment vertical="top" wrapText="1"/>
    </xf>
    <xf numFmtId="0" fontId="17" fillId="2" borderId="3" xfId="9" applyNumberFormat="1" applyFont="1" applyFill="1" applyBorder="1" applyAlignment="1">
      <alignment vertical="center" wrapText="1"/>
    </xf>
    <xf numFmtId="0" fontId="16" fillId="3" borderId="3" xfId="9" applyNumberFormat="1" applyFont="1" applyFill="1" applyBorder="1" applyAlignment="1">
      <alignment vertical="top" wrapText="1"/>
    </xf>
    <xf numFmtId="0" fontId="17" fillId="3" borderId="3" xfId="9" applyNumberFormat="1" applyFont="1" applyFill="1" applyBorder="1" applyAlignment="1">
      <alignment vertical="center" wrapText="1"/>
    </xf>
    <xf numFmtId="0" fontId="16" fillId="0" borderId="3" xfId="0" applyFont="1" applyBorder="1" applyAlignment="1">
      <alignment vertical="top"/>
    </xf>
    <xf numFmtId="0" fontId="17" fillId="0" borderId="3" xfId="0" applyFont="1" applyBorder="1" applyAlignment="1">
      <alignment vertical="center" wrapText="1"/>
    </xf>
    <xf numFmtId="166" fontId="16" fillId="2" borderId="3" xfId="6" applyNumberFormat="1" applyFont="1" applyFill="1" applyBorder="1" applyAlignment="1">
      <alignment vertical="center"/>
    </xf>
    <xf numFmtId="164" fontId="16" fillId="2" borderId="3" xfId="6" applyFont="1" applyFill="1" applyBorder="1" applyAlignment="1">
      <alignment vertical="center"/>
    </xf>
    <xf numFmtId="0" fontId="16" fillId="2" borderId="3" xfId="0" applyFont="1" applyFill="1" applyBorder="1" applyAlignment="1">
      <alignment horizontal="left" vertical="top" wrapText="1"/>
    </xf>
    <xf numFmtId="0" fontId="17" fillId="0" borderId="3" xfId="1" applyFont="1" applyBorder="1" applyAlignment="1">
      <alignment vertical="center"/>
    </xf>
    <xf numFmtId="0" fontId="16" fillId="2" borderId="3" xfId="8" applyNumberFormat="1" applyFont="1" applyFill="1" applyBorder="1" applyAlignment="1">
      <alignment vertical="top" wrapText="1"/>
    </xf>
    <xf numFmtId="0" fontId="16" fillId="2" borderId="3" xfId="9" applyNumberFormat="1" applyFont="1" applyFill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2" borderId="3" xfId="1" applyFont="1" applyFill="1" applyBorder="1" applyAlignment="1">
      <alignment vertical="top" wrapText="1"/>
    </xf>
    <xf numFmtId="0" fontId="16" fillId="0" borderId="3" xfId="1" applyFont="1" applyBorder="1"/>
    <xf numFmtId="164" fontId="16" fillId="2" borderId="3" xfId="6" applyFont="1" applyFill="1" applyBorder="1" applyAlignment="1">
      <alignment horizontal="right" vertical="center"/>
    </xf>
    <xf numFmtId="0" fontId="17" fillId="2" borderId="3" xfId="1" applyFont="1" applyFill="1" applyBorder="1" applyAlignment="1">
      <alignment vertical="top" wrapText="1"/>
    </xf>
    <xf numFmtId="166" fontId="16" fillId="2" borderId="3" xfId="0" applyNumberFormat="1" applyFont="1" applyFill="1" applyBorder="1"/>
    <xf numFmtId="168" fontId="16" fillId="2" borderId="3" xfId="6" applyNumberFormat="1" applyFont="1" applyFill="1" applyBorder="1" applyAlignment="1">
      <alignment vertical="top" wrapText="1"/>
    </xf>
    <xf numFmtId="0" fontId="17" fillId="3" borderId="3" xfId="9" applyNumberFormat="1" applyFont="1" applyFill="1" applyBorder="1" applyAlignment="1">
      <alignment vertical="top" wrapText="1"/>
    </xf>
    <xf numFmtId="166" fontId="16" fillId="0" borderId="3" xfId="0" applyNumberFormat="1" applyFont="1" applyBorder="1"/>
    <xf numFmtId="0" fontId="17" fillId="2" borderId="3" xfId="9" applyNumberFormat="1" applyFont="1" applyFill="1" applyBorder="1" applyAlignment="1">
      <alignment vertical="top" wrapText="1"/>
    </xf>
    <xf numFmtId="0" fontId="17" fillId="0" borderId="3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wrapText="1"/>
    </xf>
    <xf numFmtId="0" fontId="16" fillId="0" borderId="3" xfId="3" applyFont="1" applyBorder="1" applyAlignment="1">
      <alignment horizontal="left" wrapText="1"/>
    </xf>
    <xf numFmtId="0" fontId="16" fillId="0" borderId="3" xfId="3" applyFont="1" applyBorder="1" applyAlignment="1">
      <alignment horizontal="center" vertical="center" wrapText="1"/>
    </xf>
    <xf numFmtId="166" fontId="16" fillId="0" borderId="3" xfId="3" applyNumberFormat="1" applyFont="1" applyBorder="1" applyAlignment="1">
      <alignment horizontal="center" vertical="center"/>
    </xf>
    <xf numFmtId="0" fontId="16" fillId="0" borderId="3" xfId="3" applyFont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164" fontId="3" fillId="4" borderId="3" xfId="6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7" fontId="16" fillId="0" borderId="3" xfId="3" applyNumberFormat="1" applyFont="1" applyBorder="1" applyAlignment="1">
      <alignment horizontal="center" vertical="center"/>
    </xf>
    <xf numFmtId="164" fontId="19" fillId="4" borderId="3" xfId="6" applyNumberFormat="1" applyFont="1" applyFill="1" applyBorder="1" applyAlignment="1">
      <alignment horizontal="center" vertical="center" wrapText="1"/>
    </xf>
    <xf numFmtId="164" fontId="1" fillId="0" borderId="3" xfId="6" applyFont="1" applyFill="1" applyBorder="1" applyAlignment="1">
      <alignment horizontal="center"/>
    </xf>
    <xf numFmtId="164" fontId="1" fillId="0" borderId="3" xfId="6" applyFont="1" applyFill="1" applyBorder="1" applyAlignment="1">
      <alignment wrapText="1"/>
    </xf>
    <xf numFmtId="164" fontId="1" fillId="0" borderId="3" xfId="6" applyFont="1" applyFill="1" applyBorder="1" applyAlignment="1">
      <alignment horizontal="center" wrapText="1"/>
    </xf>
    <xf numFmtId="164" fontId="1" fillId="0" borderId="3" xfId="6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7" fillId="4" borderId="0" xfId="0" applyFont="1" applyFill="1" applyAlignment="1">
      <alignment horizontal="left"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left" wrapText="1"/>
    </xf>
    <xf numFmtId="0" fontId="1" fillId="4" borderId="3" xfId="0" applyFont="1" applyFill="1" applyBorder="1" applyAlignment="1">
      <alignment horizontal="center" vertical="center" wrapText="1"/>
    </xf>
    <xf numFmtId="164" fontId="4" fillId="4" borderId="3" xfId="6" applyFont="1" applyFill="1" applyBorder="1" applyAlignment="1">
      <alignment horizontal="right" wrapText="1"/>
    </xf>
    <xf numFmtId="0" fontId="1" fillId="4" borderId="0" xfId="0" applyFont="1" applyFill="1" applyBorder="1"/>
    <xf numFmtId="0" fontId="15" fillId="4" borderId="0" xfId="0" applyFont="1" applyFill="1" applyBorder="1"/>
    <xf numFmtId="0" fontId="15" fillId="4" borderId="0" xfId="0" applyFont="1" applyFill="1"/>
    <xf numFmtId="0" fontId="7" fillId="5" borderId="0" xfId="0" applyFont="1" applyFill="1" applyAlignment="1">
      <alignment horizontal="left" vertical="center" wrapText="1"/>
    </xf>
    <xf numFmtId="0" fontId="1" fillId="5" borderId="0" xfId="0" applyFont="1" applyFill="1"/>
    <xf numFmtId="0" fontId="1" fillId="5" borderId="0" xfId="0" applyFont="1" applyFill="1" applyAlignment="1">
      <alignment horizontal="left" wrapText="1"/>
    </xf>
    <xf numFmtId="0" fontId="1" fillId="5" borderId="3" xfId="0" applyFont="1" applyFill="1" applyBorder="1" applyAlignment="1">
      <alignment horizontal="center" vertical="center" wrapText="1"/>
    </xf>
    <xf numFmtId="164" fontId="3" fillId="5" borderId="3" xfId="6" applyNumberFormat="1" applyFont="1" applyFill="1" applyBorder="1" applyAlignment="1">
      <alignment horizontal="center" vertical="center" wrapText="1"/>
    </xf>
    <xf numFmtId="164" fontId="4" fillId="5" borderId="3" xfId="6" applyFont="1" applyFill="1" applyBorder="1" applyAlignment="1">
      <alignment horizontal="right" wrapText="1"/>
    </xf>
    <xf numFmtId="0" fontId="1" fillId="5" borderId="0" xfId="0" applyFont="1" applyFill="1" applyBorder="1"/>
    <xf numFmtId="0" fontId="15" fillId="5" borderId="0" xfId="0" applyFont="1" applyFill="1" applyBorder="1"/>
    <xf numFmtId="0" fontId="15" fillId="5" borderId="0" xfId="0" applyFont="1" applyFill="1"/>
    <xf numFmtId="0" fontId="7" fillId="6" borderId="0" xfId="0" applyFont="1" applyFill="1" applyAlignment="1">
      <alignment horizontal="left" vertical="center" wrapText="1"/>
    </xf>
    <xf numFmtId="0" fontId="1" fillId="6" borderId="0" xfId="0" applyFont="1" applyFill="1"/>
    <xf numFmtId="0" fontId="1" fillId="6" borderId="0" xfId="0" applyFont="1" applyFill="1" applyAlignment="1">
      <alignment horizontal="left" wrapText="1"/>
    </xf>
    <xf numFmtId="0" fontId="1" fillId="6" borderId="3" xfId="0" applyFont="1" applyFill="1" applyBorder="1" applyAlignment="1">
      <alignment horizontal="center" vertical="center" wrapText="1"/>
    </xf>
    <xf numFmtId="164" fontId="3" fillId="6" borderId="3" xfId="6" applyNumberFormat="1" applyFont="1" applyFill="1" applyBorder="1" applyAlignment="1">
      <alignment horizontal="center" vertical="center" wrapText="1"/>
    </xf>
    <xf numFmtId="164" fontId="4" fillId="6" borderId="3" xfId="6" applyFont="1" applyFill="1" applyBorder="1" applyAlignment="1">
      <alignment horizontal="right" wrapText="1"/>
    </xf>
    <xf numFmtId="0" fontId="1" fillId="6" borderId="0" xfId="0" applyFont="1" applyFill="1" applyBorder="1"/>
    <xf numFmtId="0" fontId="15" fillId="6" borderId="0" xfId="0" applyFont="1" applyFill="1" applyBorder="1"/>
    <xf numFmtId="0" fontId="15" fillId="6" borderId="0" xfId="0" applyFont="1" applyFill="1"/>
    <xf numFmtId="0" fontId="7" fillId="7" borderId="0" xfId="0" applyFont="1" applyFill="1" applyAlignment="1">
      <alignment horizontal="left" vertical="center" wrapText="1"/>
    </xf>
    <xf numFmtId="0" fontId="1" fillId="7" borderId="0" xfId="0" applyFont="1" applyFill="1"/>
    <xf numFmtId="0" fontId="1" fillId="7" borderId="0" xfId="0" applyFont="1" applyFill="1" applyAlignment="1">
      <alignment horizontal="left" wrapText="1"/>
    </xf>
    <xf numFmtId="0" fontId="1" fillId="7" borderId="3" xfId="0" applyFont="1" applyFill="1" applyBorder="1" applyAlignment="1">
      <alignment horizontal="center" vertical="center" wrapText="1"/>
    </xf>
    <xf numFmtId="164" fontId="3" fillId="7" borderId="3" xfId="6" applyNumberFormat="1" applyFont="1" applyFill="1" applyBorder="1" applyAlignment="1">
      <alignment horizontal="center" vertical="center" wrapText="1"/>
    </xf>
    <xf numFmtId="164" fontId="4" fillId="7" borderId="3" xfId="6" applyFont="1" applyFill="1" applyBorder="1" applyAlignment="1">
      <alignment horizontal="right" wrapText="1"/>
    </xf>
    <xf numFmtId="0" fontId="1" fillId="7" borderId="0" xfId="0" applyFont="1" applyFill="1" applyBorder="1"/>
    <xf numFmtId="0" fontId="15" fillId="7" borderId="0" xfId="0" applyFont="1" applyFill="1" applyBorder="1"/>
    <xf numFmtId="0" fontId="15" fillId="7" borderId="0" xfId="0" applyFont="1" applyFill="1"/>
    <xf numFmtId="0" fontId="7" fillId="8" borderId="0" xfId="0" applyFont="1" applyFill="1" applyAlignment="1">
      <alignment horizontal="left" vertical="center" wrapText="1"/>
    </xf>
    <xf numFmtId="0" fontId="1" fillId="8" borderId="0" xfId="0" applyFont="1" applyFill="1"/>
    <xf numFmtId="0" fontId="1" fillId="8" borderId="0" xfId="0" applyFont="1" applyFill="1" applyAlignment="1">
      <alignment horizontal="left" wrapText="1"/>
    </xf>
    <xf numFmtId="0" fontId="1" fillId="8" borderId="3" xfId="0" applyFont="1" applyFill="1" applyBorder="1" applyAlignment="1">
      <alignment horizontal="center" vertical="center" wrapText="1"/>
    </xf>
    <xf numFmtId="164" fontId="3" fillId="8" borderId="3" xfId="6" applyNumberFormat="1" applyFont="1" applyFill="1" applyBorder="1" applyAlignment="1">
      <alignment horizontal="center" vertical="center" wrapText="1"/>
    </xf>
    <xf numFmtId="164" fontId="4" fillId="8" borderId="3" xfId="6" applyFont="1" applyFill="1" applyBorder="1" applyAlignment="1">
      <alignment horizontal="right" wrapText="1"/>
    </xf>
    <xf numFmtId="0" fontId="1" fillId="8" borderId="0" xfId="0" applyFont="1" applyFill="1" applyBorder="1"/>
    <xf numFmtId="0" fontId="15" fillId="8" borderId="0" xfId="0" applyFont="1" applyFill="1" applyBorder="1"/>
    <xf numFmtId="0" fontId="15" fillId="8" borderId="0" xfId="0" applyFont="1" applyFill="1"/>
    <xf numFmtId="164" fontId="3" fillId="9" borderId="3" xfId="6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169" fontId="4" fillId="4" borderId="3" xfId="6" applyNumberFormat="1" applyFont="1" applyFill="1" applyBorder="1" applyAlignment="1">
      <alignment vertical="center" wrapText="1"/>
    </xf>
    <xf numFmtId="169" fontId="4" fillId="0" borderId="3" xfId="6" applyNumberFormat="1" applyFont="1" applyFill="1" applyBorder="1" applyAlignment="1">
      <alignment vertical="center" wrapText="1"/>
    </xf>
    <xf numFmtId="169" fontId="4" fillId="6" borderId="3" xfId="6" applyNumberFormat="1" applyFont="1" applyFill="1" applyBorder="1" applyAlignment="1">
      <alignment vertical="center" wrapText="1"/>
    </xf>
    <xf numFmtId="169" fontId="4" fillId="7" borderId="3" xfId="6" applyNumberFormat="1" applyFont="1" applyFill="1" applyBorder="1" applyAlignment="1">
      <alignment vertical="center" wrapText="1"/>
    </xf>
    <xf numFmtId="169" fontId="4" fillId="5" borderId="3" xfId="6" applyNumberFormat="1" applyFont="1" applyFill="1" applyBorder="1" applyAlignment="1">
      <alignment vertical="center" wrapText="1"/>
    </xf>
    <xf numFmtId="169" fontId="4" fillId="8" borderId="3" xfId="6" applyNumberFormat="1" applyFont="1" applyFill="1" applyBorder="1" applyAlignment="1">
      <alignment vertical="center" wrapText="1"/>
    </xf>
    <xf numFmtId="169" fontId="1" fillId="0" borderId="3" xfId="6" applyNumberFormat="1" applyFont="1" applyFill="1" applyBorder="1"/>
    <xf numFmtId="0" fontId="21" fillId="0" borderId="0" xfId="0" applyFont="1" applyFill="1"/>
    <xf numFmtId="169" fontId="4" fillId="0" borderId="3" xfId="6" applyNumberFormat="1" applyFont="1" applyFill="1" applyBorder="1"/>
    <xf numFmtId="169" fontId="14" fillId="0" borderId="3" xfId="6" applyNumberFormat="1" applyFont="1" applyFill="1" applyBorder="1"/>
    <xf numFmtId="0" fontId="20" fillId="0" borderId="0" xfId="0" applyFont="1"/>
    <xf numFmtId="164" fontId="19" fillId="0" borderId="3" xfId="6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21" fillId="0" borderId="0" xfId="0" applyFont="1" applyFill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4" fontId="4" fillId="0" borderId="4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</cellXfs>
  <cellStyles count="10">
    <cellStyle name="Excel Built-in Normal" xfId="7"/>
    <cellStyle name="Обычный" xfId="0" builtinId="0"/>
    <cellStyle name="Обычный 2" xfId="1"/>
    <cellStyle name="Обычный 3" xfId="2"/>
    <cellStyle name="Обычный 4" xfId="3"/>
    <cellStyle name="Обычный_ГОБМП" xfId="8"/>
    <cellStyle name="Обычный_Лист1" xfId="9"/>
    <cellStyle name="Финансовый" xfId="6" builtinId="3"/>
    <cellStyle name="Финансовый 2" xfId="4"/>
    <cellStyle name="Финансовый 3" xfId="5"/>
  </cellStyles>
  <dxfs count="48">
    <dxf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</font>
      <border>
        <left/>
        <right/>
        <top style="thin">
          <color indexed="8"/>
        </top>
        <bottom/>
      </border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/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</font>
      <border>
        <left/>
        <right/>
        <top style="thin">
          <color indexed="8"/>
        </top>
        <bottom/>
      </border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/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</font>
      <border>
        <left/>
        <right/>
        <top style="thin">
          <color indexed="8"/>
        </top>
        <bottom/>
      </border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/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</font>
      <border>
        <left/>
        <right/>
        <top style="thin">
          <color indexed="8"/>
        </top>
        <bottom/>
      </border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8"/>
      </font>
      <border>
        <left/>
        <right/>
        <top style="thin">
          <color indexed="8"/>
        </top>
        <bottom/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92</xdr:row>
      <xdr:rowOff>0</xdr:rowOff>
    </xdr:from>
    <xdr:to>
      <xdr:col>2</xdr:col>
      <xdr:colOff>0</xdr:colOff>
      <xdr:row>122</xdr:row>
      <xdr:rowOff>465450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36</xdr:row>
      <xdr:rowOff>0</xdr:rowOff>
    </xdr:from>
    <xdr:to>
      <xdr:col>2</xdr:col>
      <xdr:colOff>0</xdr:colOff>
      <xdr:row>70</xdr:row>
      <xdr:rowOff>25102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48</xdr:row>
      <xdr:rowOff>0</xdr:rowOff>
    </xdr:from>
    <xdr:to>
      <xdr:col>2</xdr:col>
      <xdr:colOff>0</xdr:colOff>
      <xdr:row>85</xdr:row>
      <xdr:rowOff>72727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</xdr:row>
      <xdr:rowOff>0</xdr:rowOff>
    </xdr:from>
    <xdr:to>
      <xdr:col>2</xdr:col>
      <xdr:colOff>0</xdr:colOff>
      <xdr:row>66</xdr:row>
      <xdr:rowOff>72727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40</xdr:row>
      <xdr:rowOff>0</xdr:rowOff>
    </xdr:from>
    <xdr:to>
      <xdr:col>2</xdr:col>
      <xdr:colOff>0</xdr:colOff>
      <xdr:row>77</xdr:row>
      <xdr:rowOff>72727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0</xdr:colOff>
      <xdr:row>60</xdr:row>
      <xdr:rowOff>82252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28</xdr:row>
      <xdr:rowOff>0</xdr:rowOff>
    </xdr:from>
    <xdr:to>
      <xdr:col>2</xdr:col>
      <xdr:colOff>0</xdr:colOff>
      <xdr:row>61</xdr:row>
      <xdr:rowOff>53677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524000" y="17230725"/>
          <a:ext cx="0" cy="7102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F138"/>
  <sheetViews>
    <sheetView view="pageBreakPreview" topLeftCell="A94" zoomScale="130" zoomScaleNormal="40" zoomScaleSheetLayoutView="130" workbookViewId="0">
      <selection activeCell="A57" sqref="A57:XFD57"/>
    </sheetView>
  </sheetViews>
  <sheetFormatPr defaultRowHeight="12" x14ac:dyDescent="0.2"/>
  <cols>
    <col min="1" max="1" width="4.28515625" style="1" customWidth="1"/>
    <col min="2" max="2" width="18.5703125" style="1" customWidth="1"/>
    <col min="3" max="3" width="40.85546875" style="1" customWidth="1"/>
    <col min="4" max="4" width="8.42578125" style="1" customWidth="1"/>
    <col min="5" max="5" width="10.5703125" style="1" customWidth="1"/>
    <col min="6" max="6" width="12.5703125" style="1" customWidth="1"/>
    <col min="7" max="7" width="15.140625" style="1" customWidth="1"/>
    <col min="8" max="9" width="13.42578125" style="1" customWidth="1"/>
    <col min="10" max="10" width="11.140625" style="1" customWidth="1"/>
    <col min="11" max="11" width="13.42578125" style="1" customWidth="1"/>
    <col min="12" max="12" width="11.85546875" style="1" customWidth="1"/>
    <col min="13" max="17" width="15.5703125" style="1" customWidth="1"/>
    <col min="18" max="18" width="11.140625" style="1" customWidth="1"/>
    <col min="19" max="19" width="12.42578125" style="1" customWidth="1"/>
    <col min="20" max="20" width="16" style="4" customWidth="1"/>
    <col min="21" max="21" width="31" style="5" hidden="1" customWidth="1"/>
    <col min="22" max="22" width="18.5703125" style="5" hidden="1" customWidth="1"/>
    <col min="23" max="23" width="0.140625" style="5" hidden="1" customWidth="1"/>
    <col min="24" max="24" width="14.85546875" style="5" customWidth="1"/>
    <col min="25" max="25" width="14.140625" style="5" customWidth="1"/>
    <col min="26" max="26" width="14.140625" style="17" customWidth="1"/>
    <col min="27" max="28" width="14.140625" style="5" customWidth="1"/>
    <col min="29" max="29" width="16.5703125" style="5" customWidth="1"/>
    <col min="30" max="30" width="14.42578125" style="1" customWidth="1"/>
    <col min="31" max="31" width="14.7109375" style="1" customWidth="1"/>
    <col min="32" max="32" width="15.42578125" style="1" customWidth="1"/>
    <col min="33" max="16384" width="9.140625" style="1"/>
  </cols>
  <sheetData>
    <row r="2" spans="1:32" x14ac:dyDescent="0.2">
      <c r="A2" s="183" t="s">
        <v>30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8"/>
      <c r="U2" s="8"/>
      <c r="V2" s="8"/>
      <c r="W2" s="8"/>
      <c r="X2" s="8"/>
      <c r="Y2" s="8"/>
      <c r="Z2" s="9"/>
      <c r="AA2" s="9"/>
      <c r="AB2" s="9"/>
      <c r="AC2" s="9"/>
      <c r="AD2" s="9"/>
      <c r="AE2" s="9"/>
      <c r="AF2" s="9"/>
    </row>
    <row r="3" spans="1:32" ht="45" customHeight="1" x14ac:dyDescent="0.2">
      <c r="A3" s="184" t="s">
        <v>10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15" customFormat="1" ht="18" customHeight="1" x14ac:dyDescent="0.2">
      <c r="A4" s="185" t="s">
        <v>32</v>
      </c>
      <c r="B4" s="185"/>
      <c r="C4" s="185"/>
      <c r="D4" s="185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70"/>
      <c r="V4" s="170"/>
      <c r="W4" s="170"/>
      <c r="X4" s="10"/>
      <c r="Y4" s="14"/>
      <c r="Z4" s="14"/>
    </row>
    <row r="5" spans="1:32" ht="15" customHeight="1" x14ac:dyDescent="0.2">
      <c r="A5" s="179" t="s">
        <v>31</v>
      </c>
      <c r="B5" s="179"/>
      <c r="C5" s="179"/>
      <c r="D5" s="16"/>
    </row>
    <row r="6" spans="1:32" ht="15" customHeight="1" x14ac:dyDescent="0.2">
      <c r="A6" s="186" t="s">
        <v>23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2" ht="15" customHeight="1" x14ac:dyDescent="0.2">
      <c r="A7" s="179" t="s">
        <v>33</v>
      </c>
      <c r="B7" s="179"/>
      <c r="C7" s="179"/>
      <c r="D7" s="179"/>
      <c r="E7" s="19"/>
      <c r="F7" s="19"/>
      <c r="G7" s="1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62"/>
      <c r="V7" s="62"/>
      <c r="W7" s="62"/>
      <c r="X7" s="62"/>
      <c r="Y7" s="20"/>
      <c r="Z7" s="16"/>
      <c r="AA7" s="20"/>
      <c r="AB7" s="20"/>
      <c r="AC7" s="20"/>
      <c r="AD7" s="19"/>
      <c r="AE7" s="19"/>
    </row>
    <row r="8" spans="1:32" ht="15" customHeight="1" x14ac:dyDescent="0.2">
      <c r="A8" s="179" t="s">
        <v>34</v>
      </c>
      <c r="B8" s="179"/>
      <c r="C8" s="179"/>
      <c r="D8" s="179"/>
    </row>
    <row r="9" spans="1:32" ht="15" customHeight="1" x14ac:dyDescent="0.2">
      <c r="A9" s="179" t="s">
        <v>26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</row>
    <row r="10" spans="1:32" ht="15" customHeight="1" x14ac:dyDescent="0.2">
      <c r="A10" s="180" t="s">
        <v>27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60"/>
      <c r="Y10" s="21"/>
      <c r="Z10" s="22"/>
      <c r="AA10" s="21"/>
      <c r="AB10" s="21"/>
      <c r="AD10" s="187"/>
      <c r="AE10" s="187"/>
      <c r="AF10" s="187"/>
    </row>
    <row r="11" spans="1:32" x14ac:dyDescent="0.2">
      <c r="A11" s="3"/>
      <c r="B11" s="3"/>
    </row>
    <row r="12" spans="1:32" ht="28.5" customHeight="1" thickBot="1" x14ac:dyDescent="0.25">
      <c r="A12" s="181" t="s">
        <v>0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</row>
    <row r="13" spans="1:32" x14ac:dyDescent="0.2">
      <c r="A13" s="3"/>
      <c r="B13" s="3"/>
    </row>
    <row r="14" spans="1:32" x14ac:dyDescent="0.2">
      <c r="A14" s="182" t="s">
        <v>18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</row>
    <row r="15" spans="1:32" ht="48" x14ac:dyDescent="0.2">
      <c r="A15" s="23" t="s">
        <v>1</v>
      </c>
      <c r="B15" s="23" t="s">
        <v>16</v>
      </c>
      <c r="C15" s="23" t="s">
        <v>17</v>
      </c>
    </row>
    <row r="16" spans="1:32" x14ac:dyDescent="0.2">
      <c r="A16" s="23">
        <v>1</v>
      </c>
      <c r="B16" s="23" t="s">
        <v>35</v>
      </c>
      <c r="C16" s="23" t="s">
        <v>36</v>
      </c>
    </row>
    <row r="17" spans="1:30" x14ac:dyDescent="0.2">
      <c r="A17" s="23">
        <v>2</v>
      </c>
      <c r="B17" s="23" t="s">
        <v>37</v>
      </c>
      <c r="C17" s="23" t="s">
        <v>38</v>
      </c>
    </row>
    <row r="18" spans="1:30" ht="24" x14ac:dyDescent="0.2">
      <c r="A18" s="23">
        <v>3</v>
      </c>
      <c r="B18" s="23" t="s">
        <v>39</v>
      </c>
      <c r="C18" s="23" t="s">
        <v>43</v>
      </c>
    </row>
    <row r="19" spans="1:30" x14ac:dyDescent="0.2">
      <c r="A19" s="23">
        <v>4</v>
      </c>
      <c r="B19" s="23" t="s">
        <v>40</v>
      </c>
      <c r="C19" s="23" t="s">
        <v>44</v>
      </c>
    </row>
    <row r="20" spans="1:30" x14ac:dyDescent="0.2">
      <c r="A20" s="23">
        <v>5</v>
      </c>
      <c r="B20" s="23" t="s">
        <v>41</v>
      </c>
      <c r="C20" s="23" t="s">
        <v>45</v>
      </c>
    </row>
    <row r="21" spans="1:30" x14ac:dyDescent="0.2">
      <c r="A21" s="23">
        <v>6</v>
      </c>
      <c r="B21" s="23" t="s">
        <v>42</v>
      </c>
      <c r="C21" s="23" t="s">
        <v>46</v>
      </c>
    </row>
    <row r="22" spans="1:30" x14ac:dyDescent="0.2">
      <c r="A22" s="24"/>
      <c r="B22" s="24"/>
      <c r="C22" s="24"/>
    </row>
    <row r="23" spans="1:30" x14ac:dyDescent="0.2">
      <c r="A23" s="3" t="s">
        <v>19</v>
      </c>
      <c r="B23" s="3"/>
    </row>
    <row r="24" spans="1:30" ht="42" customHeight="1" x14ac:dyDescent="0.2">
      <c r="A24" s="178" t="s">
        <v>1</v>
      </c>
      <c r="B24" s="178" t="s">
        <v>2</v>
      </c>
      <c r="C24" s="178" t="s">
        <v>3</v>
      </c>
      <c r="D24" s="172" t="s">
        <v>4</v>
      </c>
      <c r="E24" s="178" t="s">
        <v>28</v>
      </c>
      <c r="F24" s="178"/>
      <c r="G24" s="178"/>
      <c r="H24" s="178" t="s">
        <v>5</v>
      </c>
      <c r="I24" s="178"/>
      <c r="J24" s="178" t="s">
        <v>5</v>
      </c>
      <c r="K24" s="178"/>
      <c r="L24" s="178" t="s">
        <v>5</v>
      </c>
      <c r="M24" s="178"/>
      <c r="N24" s="178" t="s">
        <v>5</v>
      </c>
      <c r="O24" s="178"/>
      <c r="P24" s="178" t="s">
        <v>5</v>
      </c>
      <c r="Q24" s="178"/>
      <c r="R24" s="178" t="s">
        <v>5</v>
      </c>
      <c r="S24" s="178"/>
      <c r="T24" s="178" t="s">
        <v>6</v>
      </c>
      <c r="U24" s="6"/>
      <c r="V24" s="25"/>
      <c r="W24" s="25"/>
      <c r="X24" s="172" t="s">
        <v>9</v>
      </c>
      <c r="Y24" s="26"/>
      <c r="Z24" s="26"/>
      <c r="AA24" s="26"/>
      <c r="AB24" s="27"/>
      <c r="AC24" s="6"/>
      <c r="AD24" s="25"/>
    </row>
    <row r="25" spans="1:30" ht="23.25" customHeight="1" x14ac:dyDescent="0.2">
      <c r="A25" s="178"/>
      <c r="B25" s="178"/>
      <c r="C25" s="178"/>
      <c r="D25" s="172"/>
      <c r="E25" s="190" t="s">
        <v>7</v>
      </c>
      <c r="F25" s="191" t="s">
        <v>8</v>
      </c>
      <c r="G25" s="191" t="s">
        <v>9</v>
      </c>
      <c r="H25" s="178" t="str">
        <f>B16</f>
        <v>ТОО "Альянс-Фарм"</v>
      </c>
      <c r="I25" s="178"/>
      <c r="J25" s="178" t="str">
        <f>B17</f>
        <v>ТОО "INKAR"</v>
      </c>
      <c r="K25" s="178"/>
      <c r="L25" s="178" t="str">
        <f>B18</f>
        <v>ТОО "Kelun-Kazpharm"</v>
      </c>
      <c r="M25" s="178"/>
      <c r="N25" s="178" t="str">
        <f>B19</f>
        <v>ТОО "Аудан-Дәрі"</v>
      </c>
      <c r="O25" s="178"/>
      <c r="P25" s="178" t="str">
        <f>B20</f>
        <v>ТОО "СП Технология"</v>
      </c>
      <c r="Q25" s="178"/>
      <c r="R25" s="178" t="str">
        <f>B21</f>
        <v>ТОО "Adamant Group"</v>
      </c>
      <c r="S25" s="178"/>
      <c r="T25" s="178"/>
      <c r="U25" s="7"/>
      <c r="V25" s="27"/>
      <c r="W25" s="26"/>
      <c r="X25" s="172"/>
      <c r="Y25" s="27"/>
      <c r="Z25" s="25"/>
      <c r="AA25" s="25"/>
      <c r="AB25" s="1"/>
      <c r="AC25" s="1"/>
    </row>
    <row r="26" spans="1:30" ht="21" customHeight="1" x14ac:dyDescent="0.2">
      <c r="A26" s="178"/>
      <c r="B26" s="178"/>
      <c r="C26" s="178"/>
      <c r="D26" s="172"/>
      <c r="E26" s="190"/>
      <c r="F26" s="191"/>
      <c r="G26" s="191"/>
      <c r="H26" s="101" t="s">
        <v>8</v>
      </c>
      <c r="I26" s="101" t="s">
        <v>9</v>
      </c>
      <c r="J26" s="101" t="s">
        <v>8</v>
      </c>
      <c r="K26" s="101" t="s">
        <v>9</v>
      </c>
      <c r="L26" s="101" t="s">
        <v>8</v>
      </c>
      <c r="M26" s="101" t="s">
        <v>9</v>
      </c>
      <c r="N26" s="101" t="s">
        <v>8</v>
      </c>
      <c r="O26" s="101" t="s">
        <v>9</v>
      </c>
      <c r="P26" s="101" t="s">
        <v>8</v>
      </c>
      <c r="Q26" s="101" t="s">
        <v>9</v>
      </c>
      <c r="R26" s="101" t="s">
        <v>8</v>
      </c>
      <c r="S26" s="101" t="s">
        <v>9</v>
      </c>
      <c r="T26" s="178"/>
      <c r="U26" s="7"/>
      <c r="V26" s="27"/>
      <c r="W26" s="26"/>
      <c r="X26" s="172"/>
      <c r="Y26" s="27"/>
      <c r="Z26" s="25"/>
      <c r="AA26" s="25"/>
      <c r="AB26" s="1"/>
      <c r="AC26" s="1"/>
    </row>
    <row r="27" spans="1:30" ht="12.75" customHeight="1" x14ac:dyDescent="0.2">
      <c r="A27" s="64">
        <v>1</v>
      </c>
      <c r="B27" s="65" t="s">
        <v>47</v>
      </c>
      <c r="C27" s="66" t="s">
        <v>48</v>
      </c>
      <c r="D27" s="67" t="s">
        <v>49</v>
      </c>
      <c r="E27" s="68">
        <v>5</v>
      </c>
      <c r="F27" s="69">
        <v>38.128</v>
      </c>
      <c r="G27" s="102">
        <f>E27*F27</f>
        <v>190.64</v>
      </c>
      <c r="H27" s="50"/>
      <c r="I27" s="50"/>
      <c r="J27" s="50">
        <v>38</v>
      </c>
      <c r="K27" s="50">
        <f>E27*J27</f>
        <v>190</v>
      </c>
      <c r="L27" s="50"/>
      <c r="M27" s="50"/>
      <c r="N27" s="50"/>
      <c r="O27" s="50"/>
      <c r="P27" s="50"/>
      <c r="Q27" s="50"/>
      <c r="R27" s="50"/>
      <c r="S27" s="50"/>
      <c r="T27" s="50">
        <v>38</v>
      </c>
      <c r="U27" s="7"/>
      <c r="V27" s="27"/>
      <c r="W27" s="26"/>
      <c r="X27" s="159">
        <f>E27*T27</f>
        <v>190</v>
      </c>
      <c r="Y27" s="27"/>
      <c r="Z27" s="25"/>
      <c r="AA27" s="25"/>
      <c r="AB27" s="1"/>
      <c r="AC27" s="1"/>
    </row>
    <row r="28" spans="1:30" ht="12.75" customHeight="1" x14ac:dyDescent="0.2">
      <c r="A28" s="64">
        <v>2</v>
      </c>
      <c r="B28" s="70" t="s">
        <v>50</v>
      </c>
      <c r="C28" s="66" t="s">
        <v>51</v>
      </c>
      <c r="D28" s="71" t="s">
        <v>52</v>
      </c>
      <c r="E28" s="68">
        <v>5</v>
      </c>
      <c r="F28" s="69">
        <v>696.38</v>
      </c>
      <c r="G28" s="102">
        <f t="shared" ref="G28:G91" si="0">E28*F28</f>
        <v>3481.9</v>
      </c>
      <c r="H28" s="50"/>
      <c r="I28" s="50"/>
      <c r="J28" s="50">
        <v>696</v>
      </c>
      <c r="K28" s="50">
        <f t="shared" ref="K28:K86" si="1">E28*J28</f>
        <v>3480</v>
      </c>
      <c r="L28" s="50"/>
      <c r="M28" s="50"/>
      <c r="N28" s="50"/>
      <c r="O28" s="50"/>
      <c r="P28" s="50"/>
      <c r="Q28" s="50"/>
      <c r="R28" s="50"/>
      <c r="S28" s="50"/>
      <c r="T28" s="50">
        <v>696</v>
      </c>
      <c r="U28" s="7"/>
      <c r="V28" s="27"/>
      <c r="W28" s="26"/>
      <c r="X28" s="159">
        <f t="shared" ref="X28:X85" si="2">E28*T28</f>
        <v>3480</v>
      </c>
      <c r="Y28" s="27"/>
      <c r="Z28" s="25"/>
      <c r="AA28" s="25"/>
      <c r="AB28" s="1"/>
      <c r="AC28" s="1"/>
    </row>
    <row r="29" spans="1:30" ht="12.75" customHeight="1" x14ac:dyDescent="0.2">
      <c r="A29" s="64">
        <v>3</v>
      </c>
      <c r="B29" s="65" t="s">
        <v>53</v>
      </c>
      <c r="C29" s="66" t="s">
        <v>54</v>
      </c>
      <c r="D29" s="67" t="s">
        <v>49</v>
      </c>
      <c r="E29" s="68">
        <v>4</v>
      </c>
      <c r="F29" s="69">
        <v>51.41</v>
      </c>
      <c r="G29" s="102">
        <f t="shared" si="0"/>
        <v>205.64</v>
      </c>
      <c r="H29" s="50"/>
      <c r="I29" s="50"/>
      <c r="J29" s="50">
        <v>51</v>
      </c>
      <c r="K29" s="50">
        <f t="shared" si="1"/>
        <v>204</v>
      </c>
      <c r="L29" s="50"/>
      <c r="M29" s="50"/>
      <c r="N29" s="50"/>
      <c r="O29" s="50"/>
      <c r="P29" s="50"/>
      <c r="Q29" s="50"/>
      <c r="R29" s="50"/>
      <c r="S29" s="50"/>
      <c r="T29" s="50">
        <v>51</v>
      </c>
      <c r="U29" s="7"/>
      <c r="V29" s="27"/>
      <c r="W29" s="26"/>
      <c r="X29" s="159">
        <f t="shared" si="2"/>
        <v>204</v>
      </c>
      <c r="Y29" s="27"/>
      <c r="Z29" s="25"/>
      <c r="AA29" s="25"/>
      <c r="AB29" s="1"/>
      <c r="AC29" s="1"/>
    </row>
    <row r="30" spans="1:30" ht="12.75" customHeight="1" x14ac:dyDescent="0.2">
      <c r="A30" s="64">
        <v>4</v>
      </c>
      <c r="B30" s="70" t="s">
        <v>55</v>
      </c>
      <c r="C30" s="66" t="s">
        <v>56</v>
      </c>
      <c r="D30" s="71" t="s">
        <v>49</v>
      </c>
      <c r="E30" s="68">
        <v>3</v>
      </c>
      <c r="F30" s="69">
        <v>3954.64</v>
      </c>
      <c r="G30" s="102">
        <f t="shared" si="0"/>
        <v>11863.92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99"/>
      <c r="U30" s="7"/>
      <c r="V30" s="27"/>
      <c r="W30" s="26"/>
      <c r="X30" s="159"/>
      <c r="Y30" s="27"/>
      <c r="Z30" s="25"/>
      <c r="AA30" s="25"/>
      <c r="AB30" s="1"/>
      <c r="AC30" s="1"/>
    </row>
    <row r="31" spans="1:30" ht="12.75" customHeight="1" x14ac:dyDescent="0.2">
      <c r="A31" s="64">
        <v>5</v>
      </c>
      <c r="B31" s="70" t="s">
        <v>57</v>
      </c>
      <c r="C31" s="66" t="s">
        <v>58</v>
      </c>
      <c r="D31" s="71" t="s">
        <v>59</v>
      </c>
      <c r="E31" s="68">
        <v>10</v>
      </c>
      <c r="F31" s="69">
        <v>209.31</v>
      </c>
      <c r="G31" s="102">
        <f t="shared" si="0"/>
        <v>2093.1</v>
      </c>
      <c r="H31" s="50"/>
      <c r="I31" s="50"/>
      <c r="J31" s="50">
        <v>130</v>
      </c>
      <c r="K31" s="50">
        <f t="shared" si="1"/>
        <v>1300</v>
      </c>
      <c r="L31" s="50"/>
      <c r="M31" s="50"/>
      <c r="N31" s="50"/>
      <c r="O31" s="50"/>
      <c r="P31" s="50"/>
      <c r="Q31" s="50"/>
      <c r="R31" s="50"/>
      <c r="S31" s="50"/>
      <c r="T31" s="50">
        <v>130</v>
      </c>
      <c r="U31" s="50">
        <f>O31*T31</f>
        <v>0</v>
      </c>
      <c r="V31" s="27"/>
      <c r="W31" s="26"/>
      <c r="X31" s="159">
        <f t="shared" si="2"/>
        <v>1300</v>
      </c>
      <c r="Y31" s="27"/>
      <c r="Z31" s="25"/>
      <c r="AA31" s="25"/>
      <c r="AB31" s="1"/>
      <c r="AC31" s="1"/>
    </row>
    <row r="32" spans="1:30" ht="12.75" customHeight="1" x14ac:dyDescent="0.2">
      <c r="A32" s="64">
        <v>6</v>
      </c>
      <c r="B32" s="72" t="s">
        <v>60</v>
      </c>
      <c r="C32" s="66" t="s">
        <v>61</v>
      </c>
      <c r="D32" s="73" t="s">
        <v>62</v>
      </c>
      <c r="E32" s="68">
        <v>2401</v>
      </c>
      <c r="F32" s="69">
        <v>168.19</v>
      </c>
      <c r="G32" s="102">
        <f t="shared" si="0"/>
        <v>403824.19</v>
      </c>
      <c r="H32" s="50"/>
      <c r="I32" s="50"/>
      <c r="J32" s="169"/>
      <c r="K32" s="169"/>
      <c r="L32" s="50">
        <v>148</v>
      </c>
      <c r="M32" s="50">
        <f>E32*L32</f>
        <v>355348</v>
      </c>
      <c r="N32" s="50"/>
      <c r="O32" s="50"/>
      <c r="P32" s="50"/>
      <c r="Q32" s="50"/>
      <c r="R32" s="50"/>
      <c r="S32" s="50"/>
      <c r="T32" s="50">
        <v>148</v>
      </c>
      <c r="U32" s="50">
        <f>M32*T32</f>
        <v>52591504</v>
      </c>
      <c r="V32" s="27"/>
      <c r="W32" s="26"/>
      <c r="X32" s="159">
        <f t="shared" si="2"/>
        <v>355348</v>
      </c>
      <c r="Y32" s="27"/>
      <c r="Z32" s="25"/>
      <c r="AA32" s="25"/>
      <c r="AB32" s="1"/>
      <c r="AC32" s="1"/>
    </row>
    <row r="33" spans="1:29" ht="12.75" customHeight="1" x14ac:dyDescent="0.2">
      <c r="A33" s="64">
        <v>7</v>
      </c>
      <c r="B33" s="70" t="s">
        <v>63</v>
      </c>
      <c r="C33" s="66" t="s">
        <v>64</v>
      </c>
      <c r="D33" s="71" t="s">
        <v>49</v>
      </c>
      <c r="E33" s="68">
        <v>3</v>
      </c>
      <c r="F33" s="69">
        <v>1850.24</v>
      </c>
      <c r="G33" s="102">
        <f t="shared" si="0"/>
        <v>5550.72</v>
      </c>
      <c r="H33" s="50"/>
      <c r="I33" s="50"/>
      <c r="J33" s="50">
        <v>1850</v>
      </c>
      <c r="K33" s="50">
        <f t="shared" si="1"/>
        <v>5550</v>
      </c>
      <c r="L33" s="50"/>
      <c r="M33" s="50"/>
      <c r="N33" s="50"/>
      <c r="O33" s="50"/>
      <c r="P33" s="50"/>
      <c r="Q33" s="50"/>
      <c r="R33" s="50"/>
      <c r="S33" s="50"/>
      <c r="T33" s="50">
        <v>1850</v>
      </c>
      <c r="U33" s="7"/>
      <c r="V33" s="27"/>
      <c r="W33" s="26"/>
      <c r="X33" s="159">
        <f t="shared" si="2"/>
        <v>5550</v>
      </c>
      <c r="Y33" s="27"/>
      <c r="Z33" s="25"/>
      <c r="AA33" s="25"/>
      <c r="AB33" s="1"/>
      <c r="AC33" s="1"/>
    </row>
    <row r="34" spans="1:29" ht="12.75" customHeight="1" x14ac:dyDescent="0.2">
      <c r="A34" s="64">
        <v>8</v>
      </c>
      <c r="B34" s="74" t="s">
        <v>65</v>
      </c>
      <c r="C34" s="66" t="s">
        <v>66</v>
      </c>
      <c r="D34" s="75" t="s">
        <v>67</v>
      </c>
      <c r="E34" s="76">
        <v>2500</v>
      </c>
      <c r="F34" s="77">
        <v>67.819999999999993</v>
      </c>
      <c r="G34" s="102">
        <f t="shared" si="0"/>
        <v>169549.99999999997</v>
      </c>
      <c r="H34" s="50"/>
      <c r="I34" s="50"/>
      <c r="J34" s="50">
        <v>66</v>
      </c>
      <c r="K34" s="50">
        <f t="shared" si="1"/>
        <v>165000</v>
      </c>
      <c r="L34" s="50"/>
      <c r="M34" s="50"/>
      <c r="N34" s="50"/>
      <c r="O34" s="50"/>
      <c r="P34" s="50"/>
      <c r="Q34" s="50"/>
      <c r="R34" s="50"/>
      <c r="S34" s="50"/>
      <c r="T34" s="50">
        <v>66</v>
      </c>
      <c r="U34" s="7"/>
      <c r="V34" s="27"/>
      <c r="W34" s="26"/>
      <c r="X34" s="159">
        <f t="shared" si="2"/>
        <v>165000</v>
      </c>
      <c r="Y34" s="27"/>
      <c r="Z34" s="25"/>
      <c r="AA34" s="25"/>
      <c r="AB34" s="1"/>
      <c r="AC34" s="1"/>
    </row>
    <row r="35" spans="1:29" ht="12.75" customHeight="1" x14ac:dyDescent="0.2">
      <c r="A35" s="64">
        <v>9</v>
      </c>
      <c r="B35" s="78" t="s">
        <v>68</v>
      </c>
      <c r="C35" s="66" t="s">
        <v>69</v>
      </c>
      <c r="D35" s="79" t="s">
        <v>59</v>
      </c>
      <c r="E35" s="76">
        <v>4000</v>
      </c>
      <c r="F35" s="77">
        <v>646.1</v>
      </c>
      <c r="G35" s="102">
        <f t="shared" si="0"/>
        <v>2584400</v>
      </c>
      <c r="H35" s="50"/>
      <c r="I35" s="50"/>
      <c r="J35" s="50">
        <v>620</v>
      </c>
      <c r="K35" s="50">
        <f t="shared" si="1"/>
        <v>2480000</v>
      </c>
      <c r="L35" s="50"/>
      <c r="M35" s="50"/>
      <c r="N35" s="50"/>
      <c r="O35" s="50"/>
      <c r="P35" s="50"/>
      <c r="Q35" s="50"/>
      <c r="R35" s="50"/>
      <c r="S35" s="50"/>
      <c r="T35" s="50">
        <v>620</v>
      </c>
      <c r="U35" s="7"/>
      <c r="V35" s="27"/>
      <c r="W35" s="26"/>
      <c r="X35" s="159">
        <f t="shared" si="2"/>
        <v>2480000</v>
      </c>
      <c r="Y35" s="27"/>
      <c r="Z35" s="25"/>
      <c r="AA35" s="25"/>
      <c r="AB35" s="1"/>
      <c r="AC35" s="1"/>
    </row>
    <row r="36" spans="1:29" ht="12.75" customHeight="1" x14ac:dyDescent="0.2">
      <c r="A36" s="64">
        <v>10</v>
      </c>
      <c r="B36" s="78" t="s">
        <v>68</v>
      </c>
      <c r="C36" s="66" t="s">
        <v>70</v>
      </c>
      <c r="D36" s="79" t="s">
        <v>49</v>
      </c>
      <c r="E36" s="76">
        <v>4000</v>
      </c>
      <c r="F36" s="77">
        <v>374.72</v>
      </c>
      <c r="G36" s="102">
        <f t="shared" si="0"/>
        <v>1498880</v>
      </c>
      <c r="H36" s="50"/>
      <c r="I36" s="50"/>
      <c r="J36" s="50">
        <v>374</v>
      </c>
      <c r="K36" s="50">
        <f t="shared" si="1"/>
        <v>1496000</v>
      </c>
      <c r="L36" s="50"/>
      <c r="M36" s="50"/>
      <c r="N36" s="50"/>
      <c r="O36" s="50"/>
      <c r="P36" s="50"/>
      <c r="Q36" s="50"/>
      <c r="R36" s="50"/>
      <c r="S36" s="50"/>
      <c r="T36" s="50">
        <v>374</v>
      </c>
      <c r="U36" s="7"/>
      <c r="V36" s="27"/>
      <c r="W36" s="26"/>
      <c r="X36" s="159">
        <f t="shared" si="2"/>
        <v>1496000</v>
      </c>
      <c r="Y36" s="27"/>
      <c r="Z36" s="25"/>
      <c r="AA36" s="25"/>
      <c r="AB36" s="1"/>
      <c r="AC36" s="1"/>
    </row>
    <row r="37" spans="1:29" ht="12.75" customHeight="1" x14ac:dyDescent="0.2">
      <c r="A37" s="64">
        <v>11</v>
      </c>
      <c r="B37" s="80" t="s">
        <v>71</v>
      </c>
      <c r="C37" s="66" t="s">
        <v>72</v>
      </c>
      <c r="D37" s="71" t="s">
        <v>49</v>
      </c>
      <c r="E37" s="68">
        <v>5</v>
      </c>
      <c r="F37" s="69">
        <v>186.34</v>
      </c>
      <c r="G37" s="102">
        <f t="shared" si="0"/>
        <v>931.7</v>
      </c>
      <c r="H37" s="50"/>
      <c r="I37" s="50"/>
      <c r="J37" s="50">
        <v>130</v>
      </c>
      <c r="K37" s="50">
        <f t="shared" si="1"/>
        <v>650</v>
      </c>
      <c r="L37" s="50"/>
      <c r="M37" s="50"/>
      <c r="N37" s="50"/>
      <c r="O37" s="50"/>
      <c r="P37" s="50"/>
      <c r="Q37" s="50"/>
      <c r="R37" s="50"/>
      <c r="S37" s="50"/>
      <c r="T37" s="50">
        <v>130</v>
      </c>
      <c r="U37" s="7"/>
      <c r="V37" s="27"/>
      <c r="W37" s="26"/>
      <c r="X37" s="159">
        <f t="shared" si="2"/>
        <v>650</v>
      </c>
      <c r="Y37" s="27"/>
      <c r="Z37" s="25"/>
      <c r="AA37" s="25"/>
      <c r="AB37" s="1"/>
      <c r="AC37" s="1"/>
    </row>
    <row r="38" spans="1:29" ht="12.75" customHeight="1" x14ac:dyDescent="0.2">
      <c r="A38" s="64">
        <v>12</v>
      </c>
      <c r="B38" s="80" t="s">
        <v>73</v>
      </c>
      <c r="C38" s="66" t="s">
        <v>74</v>
      </c>
      <c r="D38" s="71" t="s">
        <v>49</v>
      </c>
      <c r="E38" s="68">
        <v>10</v>
      </c>
      <c r="F38" s="69">
        <v>273.52</v>
      </c>
      <c r="G38" s="102">
        <f t="shared" si="0"/>
        <v>2735.2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99"/>
      <c r="U38" s="7"/>
      <c r="V38" s="27"/>
      <c r="W38" s="26"/>
      <c r="X38" s="159"/>
      <c r="Y38" s="27"/>
      <c r="Z38" s="25"/>
      <c r="AA38" s="25"/>
      <c r="AB38" s="1"/>
      <c r="AC38" s="1"/>
    </row>
    <row r="39" spans="1:29" ht="12.75" customHeight="1" x14ac:dyDescent="0.2">
      <c r="A39" s="64">
        <v>13</v>
      </c>
      <c r="B39" s="81" t="s">
        <v>75</v>
      </c>
      <c r="C39" s="66" t="s">
        <v>76</v>
      </c>
      <c r="D39" s="71" t="s">
        <v>59</v>
      </c>
      <c r="E39" s="68">
        <v>300</v>
      </c>
      <c r="F39" s="69">
        <v>49.5</v>
      </c>
      <c r="G39" s="102">
        <f t="shared" si="0"/>
        <v>14850</v>
      </c>
      <c r="H39" s="50"/>
      <c r="I39" s="50"/>
      <c r="J39" s="50">
        <v>49.5</v>
      </c>
      <c r="K39" s="50">
        <f t="shared" si="1"/>
        <v>14850</v>
      </c>
      <c r="L39" s="50"/>
      <c r="M39" s="50"/>
      <c r="N39" s="50"/>
      <c r="O39" s="50"/>
      <c r="P39" s="50"/>
      <c r="Q39" s="50"/>
      <c r="R39" s="50"/>
      <c r="S39" s="50"/>
      <c r="T39" s="50">
        <v>49.5</v>
      </c>
      <c r="U39" s="50">
        <f>O39*T39</f>
        <v>0</v>
      </c>
      <c r="V39" s="27"/>
      <c r="W39" s="26"/>
      <c r="X39" s="159">
        <f t="shared" si="2"/>
        <v>14850</v>
      </c>
      <c r="Y39" s="27"/>
      <c r="Z39" s="25"/>
      <c r="AA39" s="25"/>
      <c r="AB39" s="1"/>
      <c r="AC39" s="1"/>
    </row>
    <row r="40" spans="1:29" ht="12.75" customHeight="1" x14ac:dyDescent="0.2">
      <c r="A40" s="64">
        <v>14</v>
      </c>
      <c r="B40" s="72" t="s">
        <v>77</v>
      </c>
      <c r="C40" s="66" t="s">
        <v>78</v>
      </c>
      <c r="D40" s="73" t="s">
        <v>62</v>
      </c>
      <c r="E40" s="68">
        <v>500</v>
      </c>
      <c r="F40" s="69">
        <v>105.76</v>
      </c>
      <c r="G40" s="102">
        <f t="shared" si="0"/>
        <v>52880</v>
      </c>
      <c r="H40" s="50"/>
      <c r="I40" s="50"/>
      <c r="J40" s="50">
        <v>105</v>
      </c>
      <c r="K40" s="50">
        <f t="shared" si="1"/>
        <v>52500</v>
      </c>
      <c r="L40" s="50">
        <v>104</v>
      </c>
      <c r="M40" s="50">
        <f>E40*L40</f>
        <v>52000</v>
      </c>
      <c r="N40" s="50"/>
      <c r="O40" s="50"/>
      <c r="P40" s="50"/>
      <c r="Q40" s="50"/>
      <c r="R40" s="50"/>
      <c r="S40" s="50"/>
      <c r="T40" s="50">
        <v>104</v>
      </c>
      <c r="U40" s="50">
        <f>M40*T40</f>
        <v>5408000</v>
      </c>
      <c r="V40" s="27"/>
      <c r="W40" s="26"/>
      <c r="X40" s="159">
        <f t="shared" si="2"/>
        <v>52000</v>
      </c>
      <c r="Y40" s="27"/>
      <c r="Z40" s="25"/>
      <c r="AA40" s="25"/>
      <c r="AB40" s="1"/>
      <c r="AC40" s="1"/>
    </row>
    <row r="41" spans="1:29" ht="12.75" customHeight="1" x14ac:dyDescent="0.2">
      <c r="A41" s="64">
        <v>15</v>
      </c>
      <c r="B41" s="81" t="s">
        <v>79</v>
      </c>
      <c r="C41" s="66" t="s">
        <v>80</v>
      </c>
      <c r="D41" s="71" t="s">
        <v>62</v>
      </c>
      <c r="E41" s="68">
        <v>10500</v>
      </c>
      <c r="F41" s="69">
        <v>191.34</v>
      </c>
      <c r="G41" s="102">
        <f t="shared" si="0"/>
        <v>2009070</v>
      </c>
      <c r="H41" s="50"/>
      <c r="I41" s="50"/>
      <c r="J41" s="50"/>
      <c r="K41" s="50"/>
      <c r="L41" s="50">
        <v>185</v>
      </c>
      <c r="M41" s="50">
        <f>E41*L41</f>
        <v>1942500</v>
      </c>
      <c r="N41" s="50"/>
      <c r="O41" s="50"/>
      <c r="P41" s="50"/>
      <c r="Q41" s="50"/>
      <c r="R41" s="50"/>
      <c r="S41" s="50"/>
      <c r="T41" s="50">
        <v>185</v>
      </c>
      <c r="U41" s="50">
        <f>M41*T41</f>
        <v>359362500</v>
      </c>
      <c r="V41" s="27"/>
      <c r="W41" s="26"/>
      <c r="X41" s="159">
        <f t="shared" si="2"/>
        <v>1942500</v>
      </c>
      <c r="Y41" s="27"/>
      <c r="Z41" s="25"/>
      <c r="AA41" s="25"/>
      <c r="AB41" s="1"/>
      <c r="AC41" s="1"/>
    </row>
    <row r="42" spans="1:29" ht="12.75" customHeight="1" x14ac:dyDescent="0.2">
      <c r="A42" s="64">
        <v>16</v>
      </c>
      <c r="B42" s="70" t="s">
        <v>81</v>
      </c>
      <c r="C42" s="66" t="s">
        <v>82</v>
      </c>
      <c r="D42" s="71" t="s">
        <v>49</v>
      </c>
      <c r="E42" s="68">
        <v>10</v>
      </c>
      <c r="F42" s="69">
        <v>463.92</v>
      </c>
      <c r="G42" s="102">
        <f t="shared" si="0"/>
        <v>4639.2</v>
      </c>
      <c r="H42" s="50"/>
      <c r="I42" s="50"/>
      <c r="J42" s="50">
        <v>80</v>
      </c>
      <c r="K42" s="50">
        <f t="shared" si="1"/>
        <v>800</v>
      </c>
      <c r="L42" s="50"/>
      <c r="M42" s="50"/>
      <c r="N42" s="50"/>
      <c r="O42" s="50"/>
      <c r="P42" s="50"/>
      <c r="Q42" s="50"/>
      <c r="R42" s="50"/>
      <c r="S42" s="50"/>
      <c r="T42" s="99"/>
      <c r="U42" s="7"/>
      <c r="V42" s="27"/>
      <c r="W42" s="26"/>
      <c r="X42" s="159"/>
      <c r="Y42" s="27"/>
      <c r="Z42" s="25"/>
      <c r="AA42" s="25"/>
      <c r="AB42" s="1"/>
      <c r="AC42" s="1"/>
    </row>
    <row r="43" spans="1:29" ht="12.75" customHeight="1" x14ac:dyDescent="0.2">
      <c r="A43" s="64">
        <v>17</v>
      </c>
      <c r="B43" s="82" t="s">
        <v>83</v>
      </c>
      <c r="C43" s="66" t="s">
        <v>84</v>
      </c>
      <c r="D43" s="75" t="s">
        <v>59</v>
      </c>
      <c r="E43" s="76">
        <v>5200</v>
      </c>
      <c r="F43" s="69">
        <v>7.51</v>
      </c>
      <c r="G43" s="102">
        <f t="shared" si="0"/>
        <v>39052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99"/>
      <c r="U43" s="7"/>
      <c r="V43" s="27"/>
      <c r="W43" s="26"/>
      <c r="X43" s="159"/>
      <c r="Y43" s="27"/>
      <c r="Z43" s="25"/>
      <c r="AA43" s="25"/>
      <c r="AB43" s="1"/>
      <c r="AC43" s="1"/>
    </row>
    <row r="44" spans="1:29" ht="12.75" customHeight="1" x14ac:dyDescent="0.2">
      <c r="A44" s="64">
        <v>18</v>
      </c>
      <c r="B44" s="82" t="s">
        <v>85</v>
      </c>
      <c r="C44" s="66" t="s">
        <v>86</v>
      </c>
      <c r="D44" s="75" t="s">
        <v>59</v>
      </c>
      <c r="E44" s="68">
        <v>5200</v>
      </c>
      <c r="F44" s="69">
        <v>67.08</v>
      </c>
      <c r="G44" s="102">
        <f t="shared" si="0"/>
        <v>348816</v>
      </c>
      <c r="H44" s="50"/>
      <c r="I44" s="50"/>
      <c r="J44" s="50">
        <v>60</v>
      </c>
      <c r="K44" s="50">
        <f t="shared" si="1"/>
        <v>312000</v>
      </c>
      <c r="L44" s="50"/>
      <c r="M44" s="50"/>
      <c r="N44" s="50"/>
      <c r="O44" s="50"/>
      <c r="P44" s="50"/>
      <c r="Q44" s="50"/>
      <c r="R44" s="50"/>
      <c r="S44" s="50"/>
      <c r="T44" s="50">
        <v>60</v>
      </c>
      <c r="U44" s="50">
        <f>O44*T44</f>
        <v>0</v>
      </c>
      <c r="V44" s="27"/>
      <c r="W44" s="26"/>
      <c r="X44" s="159">
        <f t="shared" si="2"/>
        <v>312000</v>
      </c>
      <c r="Y44" s="27"/>
      <c r="Z44" s="25"/>
      <c r="AA44" s="25"/>
      <c r="AB44" s="1"/>
      <c r="AC44" s="1"/>
    </row>
    <row r="45" spans="1:29" ht="12.75" customHeight="1" x14ac:dyDescent="0.2">
      <c r="A45" s="64">
        <v>19</v>
      </c>
      <c r="B45" s="83" t="s">
        <v>87</v>
      </c>
      <c r="C45" s="66" t="s">
        <v>88</v>
      </c>
      <c r="D45" s="71" t="s">
        <v>49</v>
      </c>
      <c r="E45" s="68">
        <v>350</v>
      </c>
      <c r="F45" s="69">
        <v>428</v>
      </c>
      <c r="G45" s="102">
        <f t="shared" si="0"/>
        <v>149800</v>
      </c>
      <c r="H45" s="50"/>
      <c r="I45" s="50"/>
      <c r="J45" s="50"/>
      <c r="K45" s="50"/>
      <c r="L45" s="50"/>
      <c r="M45" s="50"/>
      <c r="N45" s="50">
        <v>425</v>
      </c>
      <c r="O45" s="50"/>
      <c r="P45" s="50"/>
      <c r="Q45" s="50"/>
      <c r="R45" s="50"/>
      <c r="S45" s="50"/>
      <c r="T45" s="50">
        <v>425</v>
      </c>
      <c r="U45" s="7"/>
      <c r="V45" s="27"/>
      <c r="W45" s="26"/>
      <c r="X45" s="159">
        <f t="shared" si="2"/>
        <v>148750</v>
      </c>
      <c r="Y45" s="27"/>
      <c r="Z45" s="25"/>
      <c r="AA45" s="25"/>
      <c r="AB45" s="1"/>
      <c r="AC45" s="1"/>
    </row>
    <row r="46" spans="1:29" ht="12.75" customHeight="1" x14ac:dyDescent="0.2">
      <c r="A46" s="64">
        <v>20</v>
      </c>
      <c r="B46" s="83" t="s">
        <v>89</v>
      </c>
      <c r="C46" s="66" t="s">
        <v>90</v>
      </c>
      <c r="D46" s="71" t="s">
        <v>49</v>
      </c>
      <c r="E46" s="68">
        <v>30</v>
      </c>
      <c r="F46" s="69">
        <v>336.79</v>
      </c>
      <c r="G46" s="102">
        <f t="shared" si="0"/>
        <v>10103.700000000001</v>
      </c>
      <c r="H46" s="50"/>
      <c r="I46" s="50"/>
      <c r="J46" s="50"/>
      <c r="K46" s="50"/>
      <c r="L46" s="50"/>
      <c r="M46" s="50"/>
      <c r="N46" s="50">
        <v>505</v>
      </c>
      <c r="O46" s="50">
        <f>N46*E46</f>
        <v>15150</v>
      </c>
      <c r="P46" s="50"/>
      <c r="Q46" s="50"/>
      <c r="R46" s="50"/>
      <c r="S46" s="50"/>
      <c r="T46" s="50"/>
      <c r="U46" s="7"/>
      <c r="V46" s="27"/>
      <c r="W46" s="26"/>
      <c r="X46" s="159"/>
      <c r="Y46" s="27"/>
      <c r="Z46" s="25"/>
      <c r="AA46" s="25"/>
      <c r="AB46" s="1"/>
      <c r="AC46" s="1"/>
    </row>
    <row r="47" spans="1:29" ht="12.75" customHeight="1" x14ac:dyDescent="0.2">
      <c r="A47" s="64">
        <v>21</v>
      </c>
      <c r="B47" s="70" t="s">
        <v>91</v>
      </c>
      <c r="C47" s="66" t="s">
        <v>92</v>
      </c>
      <c r="D47" s="71" t="s">
        <v>49</v>
      </c>
      <c r="E47" s="68">
        <v>5</v>
      </c>
      <c r="F47" s="69">
        <v>2371.5100000000002</v>
      </c>
      <c r="G47" s="102">
        <f t="shared" si="0"/>
        <v>11857.550000000001</v>
      </c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99"/>
      <c r="U47" s="7"/>
      <c r="V47" s="27"/>
      <c r="W47" s="26"/>
      <c r="X47" s="159"/>
      <c r="Y47" s="27"/>
      <c r="Z47" s="25"/>
      <c r="AA47" s="25"/>
      <c r="AB47" s="1"/>
      <c r="AC47" s="1"/>
    </row>
    <row r="48" spans="1:29" ht="12.75" customHeight="1" x14ac:dyDescent="0.2">
      <c r="A48" s="64">
        <v>22</v>
      </c>
      <c r="B48" s="70" t="s">
        <v>93</v>
      </c>
      <c r="C48" s="66" t="s">
        <v>94</v>
      </c>
      <c r="D48" s="71" t="s">
        <v>49</v>
      </c>
      <c r="E48" s="68">
        <v>30</v>
      </c>
      <c r="F48" s="69">
        <v>910</v>
      </c>
      <c r="G48" s="102">
        <f t="shared" si="0"/>
        <v>27300</v>
      </c>
      <c r="H48" s="50"/>
      <c r="I48" s="50"/>
      <c r="J48" s="50"/>
      <c r="K48" s="50"/>
      <c r="L48" s="50"/>
      <c r="M48" s="50"/>
      <c r="N48" s="50">
        <v>905</v>
      </c>
      <c r="O48" s="50">
        <f t="shared" ref="O48:O58" si="3">N48*E48</f>
        <v>27150</v>
      </c>
      <c r="P48" s="50"/>
      <c r="Q48" s="50"/>
      <c r="R48" s="50"/>
      <c r="S48" s="50"/>
      <c r="T48" s="50">
        <v>905</v>
      </c>
      <c r="U48" s="7"/>
      <c r="V48" s="27"/>
      <c r="W48" s="26"/>
      <c r="X48" s="159">
        <f t="shared" si="2"/>
        <v>27150</v>
      </c>
      <c r="Y48" s="27"/>
      <c r="Z48" s="25"/>
      <c r="AA48" s="25"/>
      <c r="AB48" s="1"/>
      <c r="AC48" s="1"/>
    </row>
    <row r="49" spans="1:29" ht="12.75" customHeight="1" x14ac:dyDescent="0.2">
      <c r="A49" s="64">
        <v>23</v>
      </c>
      <c r="B49" s="70" t="s">
        <v>95</v>
      </c>
      <c r="C49" s="66" t="s">
        <v>96</v>
      </c>
      <c r="D49" s="71" t="s">
        <v>49</v>
      </c>
      <c r="E49" s="68">
        <v>30</v>
      </c>
      <c r="F49" s="69">
        <v>798</v>
      </c>
      <c r="G49" s="102">
        <f t="shared" si="0"/>
        <v>23940</v>
      </c>
      <c r="H49" s="50"/>
      <c r="I49" s="50"/>
      <c r="J49" s="50"/>
      <c r="K49" s="50"/>
      <c r="L49" s="50"/>
      <c r="M49" s="50"/>
      <c r="N49" s="50">
        <v>795</v>
      </c>
      <c r="O49" s="50">
        <f t="shared" si="3"/>
        <v>23850</v>
      </c>
      <c r="P49" s="50"/>
      <c r="Q49" s="50"/>
      <c r="R49" s="50"/>
      <c r="S49" s="50"/>
      <c r="T49" s="50">
        <v>795</v>
      </c>
      <c r="U49" s="7"/>
      <c r="V49" s="27"/>
      <c r="W49" s="26"/>
      <c r="X49" s="159">
        <f t="shared" si="2"/>
        <v>23850</v>
      </c>
      <c r="Y49" s="27"/>
      <c r="Z49" s="25"/>
      <c r="AA49" s="25"/>
      <c r="AB49" s="1"/>
      <c r="AC49" s="1"/>
    </row>
    <row r="50" spans="1:29" ht="12.75" customHeight="1" x14ac:dyDescent="0.2">
      <c r="A50" s="64">
        <v>24</v>
      </c>
      <c r="B50" s="70" t="s">
        <v>97</v>
      </c>
      <c r="C50" s="66" t="s">
        <v>98</v>
      </c>
      <c r="D50" s="71" t="s">
        <v>49</v>
      </c>
      <c r="E50" s="68">
        <v>30</v>
      </c>
      <c r="F50" s="69">
        <v>1517</v>
      </c>
      <c r="G50" s="102">
        <f t="shared" si="0"/>
        <v>45510</v>
      </c>
      <c r="H50" s="50"/>
      <c r="I50" s="50"/>
      <c r="J50" s="50"/>
      <c r="K50" s="50"/>
      <c r="L50" s="50"/>
      <c r="M50" s="50"/>
      <c r="N50" s="50">
        <v>1515</v>
      </c>
      <c r="O50" s="50">
        <f t="shared" si="3"/>
        <v>45450</v>
      </c>
      <c r="P50" s="50"/>
      <c r="Q50" s="50"/>
      <c r="R50" s="50"/>
      <c r="S50" s="50"/>
      <c r="T50" s="50">
        <v>1515</v>
      </c>
      <c r="U50" s="7"/>
      <c r="V50" s="27"/>
      <c r="W50" s="26"/>
      <c r="X50" s="159">
        <f t="shared" si="2"/>
        <v>45450</v>
      </c>
      <c r="Y50" s="27"/>
      <c r="Z50" s="25"/>
      <c r="AA50" s="25"/>
      <c r="AB50" s="1"/>
      <c r="AC50" s="1"/>
    </row>
    <row r="51" spans="1:29" ht="12.75" customHeight="1" x14ac:dyDescent="0.2">
      <c r="A51" s="64">
        <v>25</v>
      </c>
      <c r="B51" s="81" t="s">
        <v>99</v>
      </c>
      <c r="C51" s="66" t="s">
        <v>100</v>
      </c>
      <c r="D51" s="71" t="s">
        <v>49</v>
      </c>
      <c r="E51" s="68">
        <v>30</v>
      </c>
      <c r="F51" s="69">
        <v>725</v>
      </c>
      <c r="G51" s="102">
        <f t="shared" si="0"/>
        <v>21750</v>
      </c>
      <c r="H51" s="50"/>
      <c r="I51" s="50"/>
      <c r="J51" s="50"/>
      <c r="K51" s="50"/>
      <c r="L51" s="50"/>
      <c r="M51" s="50"/>
      <c r="N51" s="50">
        <v>720</v>
      </c>
      <c r="O51" s="50">
        <f t="shared" si="3"/>
        <v>21600</v>
      </c>
      <c r="P51" s="50"/>
      <c r="Q51" s="50"/>
      <c r="R51" s="50"/>
      <c r="S51" s="50"/>
      <c r="T51" s="50">
        <v>720</v>
      </c>
      <c r="U51" s="7"/>
      <c r="V51" s="27"/>
      <c r="W51" s="26"/>
      <c r="X51" s="159">
        <f t="shared" si="2"/>
        <v>21600</v>
      </c>
      <c r="Y51" s="27"/>
      <c r="Z51" s="25"/>
      <c r="AA51" s="25"/>
      <c r="AB51" s="1"/>
      <c r="AC51" s="1"/>
    </row>
    <row r="52" spans="1:29" ht="12.75" customHeight="1" x14ac:dyDescent="0.2">
      <c r="A52" s="64">
        <v>26</v>
      </c>
      <c r="B52" s="81" t="s">
        <v>101</v>
      </c>
      <c r="C52" s="66" t="s">
        <v>102</v>
      </c>
      <c r="D52" s="71" t="s">
        <v>49</v>
      </c>
      <c r="E52" s="68">
        <v>10</v>
      </c>
      <c r="F52" s="69">
        <v>500</v>
      </c>
      <c r="G52" s="102">
        <f t="shared" si="0"/>
        <v>5000</v>
      </c>
      <c r="H52" s="50"/>
      <c r="I52" s="50"/>
      <c r="J52" s="50"/>
      <c r="K52" s="50"/>
      <c r="L52" s="50"/>
      <c r="M52" s="50"/>
      <c r="N52" s="50">
        <v>665</v>
      </c>
      <c r="O52" s="50">
        <f t="shared" si="3"/>
        <v>6650</v>
      </c>
      <c r="P52" s="50"/>
      <c r="Q52" s="50"/>
      <c r="R52" s="50"/>
      <c r="S52" s="50"/>
      <c r="T52" s="50">
        <v>665</v>
      </c>
      <c r="U52" s="7"/>
      <c r="V52" s="27"/>
      <c r="W52" s="26"/>
      <c r="X52" s="159">
        <f t="shared" si="2"/>
        <v>6650</v>
      </c>
      <c r="Y52" s="27"/>
      <c r="Z52" s="25"/>
      <c r="AA52" s="25"/>
      <c r="AB52" s="1"/>
      <c r="AC52" s="1"/>
    </row>
    <row r="53" spans="1:29" ht="12.75" customHeight="1" x14ac:dyDescent="0.2">
      <c r="A53" s="64">
        <v>27</v>
      </c>
      <c r="B53" s="81" t="s">
        <v>103</v>
      </c>
      <c r="C53" s="66" t="s">
        <v>104</v>
      </c>
      <c r="D53" s="71" t="s">
        <v>49</v>
      </c>
      <c r="E53" s="68">
        <v>30</v>
      </c>
      <c r="F53" s="69">
        <v>1050</v>
      </c>
      <c r="G53" s="102">
        <f t="shared" si="0"/>
        <v>31500</v>
      </c>
      <c r="H53" s="50"/>
      <c r="I53" s="50"/>
      <c r="J53" s="50"/>
      <c r="K53" s="50"/>
      <c r="L53" s="50"/>
      <c r="M53" s="50"/>
      <c r="N53" s="50">
        <v>1045</v>
      </c>
      <c r="O53" s="50">
        <f t="shared" si="3"/>
        <v>31350</v>
      </c>
      <c r="P53" s="50"/>
      <c r="Q53" s="50"/>
      <c r="R53" s="50"/>
      <c r="S53" s="50"/>
      <c r="T53" s="50">
        <v>1045</v>
      </c>
      <c r="U53" s="7"/>
      <c r="V53" s="27"/>
      <c r="W53" s="26"/>
      <c r="X53" s="159">
        <f t="shared" si="2"/>
        <v>31350</v>
      </c>
      <c r="Y53" s="27"/>
      <c r="Z53" s="25"/>
      <c r="AA53" s="25"/>
      <c r="AB53" s="1"/>
      <c r="AC53" s="1"/>
    </row>
    <row r="54" spans="1:29" ht="12.75" customHeight="1" x14ac:dyDescent="0.2">
      <c r="A54" s="64">
        <v>28</v>
      </c>
      <c r="B54" s="81" t="s">
        <v>105</v>
      </c>
      <c r="C54" s="66" t="s">
        <v>106</v>
      </c>
      <c r="D54" s="71" t="s">
        <v>49</v>
      </c>
      <c r="E54" s="68">
        <v>30</v>
      </c>
      <c r="F54" s="69">
        <v>444</v>
      </c>
      <c r="G54" s="102">
        <f t="shared" si="0"/>
        <v>13320</v>
      </c>
      <c r="H54" s="50"/>
      <c r="I54" s="50"/>
      <c r="J54" s="50"/>
      <c r="K54" s="50"/>
      <c r="L54" s="50"/>
      <c r="M54" s="50"/>
      <c r="N54" s="50">
        <v>440</v>
      </c>
      <c r="O54" s="50">
        <f t="shared" si="3"/>
        <v>13200</v>
      </c>
      <c r="P54" s="50"/>
      <c r="Q54" s="50"/>
      <c r="R54" s="50"/>
      <c r="S54" s="50"/>
      <c r="T54" s="50">
        <v>440</v>
      </c>
      <c r="U54" s="7"/>
      <c r="V54" s="27"/>
      <c r="W54" s="26"/>
      <c r="X54" s="159">
        <f t="shared" si="2"/>
        <v>13200</v>
      </c>
      <c r="Y54" s="27"/>
      <c r="Z54" s="25"/>
      <c r="AA54" s="25"/>
      <c r="AB54" s="1"/>
      <c r="AC54" s="1"/>
    </row>
    <row r="55" spans="1:29" ht="12.75" customHeight="1" x14ac:dyDescent="0.2">
      <c r="A55" s="64">
        <v>29</v>
      </c>
      <c r="B55" s="81" t="s">
        <v>107</v>
      </c>
      <c r="C55" s="66" t="s">
        <v>108</v>
      </c>
      <c r="D55" s="71" t="s">
        <v>49</v>
      </c>
      <c r="E55" s="68">
        <v>30</v>
      </c>
      <c r="F55" s="69">
        <v>547</v>
      </c>
      <c r="G55" s="102">
        <f t="shared" si="0"/>
        <v>16410</v>
      </c>
      <c r="H55" s="50"/>
      <c r="I55" s="50"/>
      <c r="J55" s="50"/>
      <c r="K55" s="50"/>
      <c r="L55" s="50"/>
      <c r="M55" s="50"/>
      <c r="N55" s="50">
        <v>545</v>
      </c>
      <c r="O55" s="50">
        <f t="shared" si="3"/>
        <v>16350</v>
      </c>
      <c r="P55" s="50"/>
      <c r="Q55" s="50"/>
      <c r="R55" s="50"/>
      <c r="S55" s="50"/>
      <c r="T55" s="50">
        <v>545</v>
      </c>
      <c r="U55" s="7"/>
      <c r="V55" s="27"/>
      <c r="W55" s="26"/>
      <c r="X55" s="159">
        <f t="shared" si="2"/>
        <v>16350</v>
      </c>
      <c r="Y55" s="27"/>
      <c r="Z55" s="25"/>
      <c r="AA55" s="25"/>
      <c r="AB55" s="1"/>
      <c r="AC55" s="1"/>
    </row>
    <row r="56" spans="1:29" ht="12.75" customHeight="1" x14ac:dyDescent="0.2">
      <c r="A56" s="64">
        <v>30</v>
      </c>
      <c r="B56" s="81" t="s">
        <v>109</v>
      </c>
      <c r="C56" s="66" t="s">
        <v>110</v>
      </c>
      <c r="D56" s="71" t="s">
        <v>49</v>
      </c>
      <c r="E56" s="68">
        <v>30</v>
      </c>
      <c r="F56" s="69">
        <v>473</v>
      </c>
      <c r="G56" s="102">
        <f t="shared" si="0"/>
        <v>14190</v>
      </c>
      <c r="H56" s="50"/>
      <c r="I56" s="50"/>
      <c r="J56" s="50"/>
      <c r="K56" s="50"/>
      <c r="L56" s="50"/>
      <c r="M56" s="50"/>
      <c r="N56" s="50">
        <v>470</v>
      </c>
      <c r="O56" s="50">
        <f t="shared" si="3"/>
        <v>14100</v>
      </c>
      <c r="P56" s="50"/>
      <c r="Q56" s="50"/>
      <c r="R56" s="50"/>
      <c r="S56" s="50"/>
      <c r="T56" s="50">
        <v>470</v>
      </c>
      <c r="U56" s="7"/>
      <c r="V56" s="27"/>
      <c r="W56" s="26"/>
      <c r="X56" s="159">
        <f t="shared" si="2"/>
        <v>14100</v>
      </c>
      <c r="Y56" s="157"/>
      <c r="Z56" s="25"/>
      <c r="AA56" s="25"/>
      <c r="AB56" s="1"/>
      <c r="AC56" s="1"/>
    </row>
    <row r="57" spans="1:29" ht="12.75" customHeight="1" x14ac:dyDescent="0.2">
      <c r="A57" s="64">
        <v>31</v>
      </c>
      <c r="B57" s="81" t="s">
        <v>111</v>
      </c>
      <c r="C57" s="66" t="s">
        <v>112</v>
      </c>
      <c r="D57" s="71" t="s">
        <v>49</v>
      </c>
      <c r="E57" s="68">
        <v>12</v>
      </c>
      <c r="F57" s="69">
        <v>370</v>
      </c>
      <c r="G57" s="102">
        <f t="shared" si="0"/>
        <v>4440</v>
      </c>
      <c r="H57" s="50"/>
      <c r="I57" s="50"/>
      <c r="J57" s="50"/>
      <c r="K57" s="50"/>
      <c r="L57" s="50"/>
      <c r="M57" s="50"/>
      <c r="N57" s="50">
        <v>575</v>
      </c>
      <c r="O57" s="50">
        <f t="shared" si="3"/>
        <v>6900</v>
      </c>
      <c r="P57" s="50"/>
      <c r="Q57" s="50"/>
      <c r="R57" s="50"/>
      <c r="S57" s="50"/>
      <c r="T57" s="50"/>
      <c r="U57" s="7"/>
      <c r="V57" s="27"/>
      <c r="W57" s="26"/>
      <c r="X57" s="159"/>
      <c r="Y57" s="27"/>
      <c r="Z57" s="25"/>
      <c r="AA57" s="25"/>
      <c r="AB57" s="1"/>
      <c r="AC57" s="1"/>
    </row>
    <row r="58" spans="1:29" ht="12.75" customHeight="1" x14ac:dyDescent="0.2">
      <c r="A58" s="64">
        <v>32</v>
      </c>
      <c r="B58" s="81" t="s">
        <v>113</v>
      </c>
      <c r="C58" s="66" t="s">
        <v>114</v>
      </c>
      <c r="D58" s="71" t="s">
        <v>49</v>
      </c>
      <c r="E58" s="68">
        <v>500</v>
      </c>
      <c r="F58" s="69">
        <v>666</v>
      </c>
      <c r="G58" s="102">
        <f t="shared" si="0"/>
        <v>333000</v>
      </c>
      <c r="H58" s="50"/>
      <c r="I58" s="50"/>
      <c r="J58" s="50"/>
      <c r="K58" s="50"/>
      <c r="L58" s="50"/>
      <c r="M58" s="50"/>
      <c r="N58" s="50">
        <v>545</v>
      </c>
      <c r="O58" s="50">
        <f t="shared" si="3"/>
        <v>272500</v>
      </c>
      <c r="P58" s="50"/>
      <c r="Q58" s="50"/>
      <c r="R58" s="50"/>
      <c r="S58" s="50"/>
      <c r="T58" s="50">
        <v>545</v>
      </c>
      <c r="U58" s="7"/>
      <c r="V58" s="27"/>
      <c r="W58" s="26"/>
      <c r="X58" s="159">
        <f t="shared" si="2"/>
        <v>272500</v>
      </c>
      <c r="Y58" s="27"/>
      <c r="Z58" s="25"/>
      <c r="AA58" s="25"/>
      <c r="AB58" s="1"/>
      <c r="AC58" s="1"/>
    </row>
    <row r="59" spans="1:29" ht="12.75" customHeight="1" x14ac:dyDescent="0.2">
      <c r="A59" s="64">
        <v>33</v>
      </c>
      <c r="B59" s="80" t="s">
        <v>115</v>
      </c>
      <c r="C59" s="66" t="s">
        <v>116</v>
      </c>
      <c r="D59" s="71" t="s">
        <v>52</v>
      </c>
      <c r="E59" s="68">
        <v>5</v>
      </c>
      <c r="F59" s="69">
        <v>477.92</v>
      </c>
      <c r="G59" s="102">
        <f t="shared" si="0"/>
        <v>2389.6</v>
      </c>
      <c r="H59" s="50"/>
      <c r="I59" s="50"/>
      <c r="J59" s="50">
        <v>470</v>
      </c>
      <c r="K59" s="50">
        <f t="shared" si="1"/>
        <v>2350</v>
      </c>
      <c r="L59" s="50"/>
      <c r="M59" s="50"/>
      <c r="N59" s="50"/>
      <c r="O59" s="50"/>
      <c r="P59" s="50"/>
      <c r="Q59" s="50"/>
      <c r="R59" s="50"/>
      <c r="S59" s="50"/>
      <c r="T59" s="50">
        <v>470</v>
      </c>
      <c r="U59" s="7"/>
      <c r="V59" s="27"/>
      <c r="W59" s="26"/>
      <c r="X59" s="159">
        <f t="shared" si="2"/>
        <v>2350</v>
      </c>
      <c r="Y59" s="27"/>
      <c r="Z59" s="25"/>
      <c r="AA59" s="25"/>
      <c r="AB59" s="1"/>
      <c r="AC59" s="1"/>
    </row>
    <row r="60" spans="1:29" ht="12.75" customHeight="1" x14ac:dyDescent="0.2">
      <c r="A60" s="64">
        <v>34</v>
      </c>
      <c r="B60" s="80" t="s">
        <v>117</v>
      </c>
      <c r="C60" s="66" t="s">
        <v>118</v>
      </c>
      <c r="D60" s="71" t="s">
        <v>49</v>
      </c>
      <c r="E60" s="68">
        <v>10</v>
      </c>
      <c r="F60" s="69">
        <v>489.6</v>
      </c>
      <c r="G60" s="102">
        <f t="shared" si="0"/>
        <v>4896</v>
      </c>
      <c r="H60" s="50"/>
      <c r="I60" s="50"/>
      <c r="J60" s="50">
        <v>450</v>
      </c>
      <c r="K60" s="50">
        <f t="shared" si="1"/>
        <v>4500</v>
      </c>
      <c r="L60" s="50"/>
      <c r="M60" s="50"/>
      <c r="N60" s="50"/>
      <c r="O60" s="50"/>
      <c r="P60" s="50"/>
      <c r="Q60" s="50"/>
      <c r="R60" s="50"/>
      <c r="S60" s="50"/>
      <c r="T60" s="50">
        <v>450</v>
      </c>
      <c r="U60" s="7"/>
      <c r="V60" s="27"/>
      <c r="W60" s="26"/>
      <c r="X60" s="159">
        <f t="shared" si="2"/>
        <v>4500</v>
      </c>
      <c r="Y60" s="27"/>
      <c r="Z60" s="25"/>
      <c r="AA60" s="25"/>
      <c r="AB60" s="1"/>
      <c r="AC60" s="1"/>
    </row>
    <row r="61" spans="1:29" ht="12.75" customHeight="1" x14ac:dyDescent="0.2">
      <c r="A61" s="64">
        <v>35</v>
      </c>
      <c r="B61" s="84" t="s">
        <v>119</v>
      </c>
      <c r="C61" s="66" t="s">
        <v>120</v>
      </c>
      <c r="D61" s="79" t="s">
        <v>49</v>
      </c>
      <c r="E61" s="76">
        <v>5</v>
      </c>
      <c r="F61" s="85">
        <v>1298.5</v>
      </c>
      <c r="G61" s="102">
        <f t="shared" si="0"/>
        <v>6492.5</v>
      </c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99"/>
      <c r="U61" s="7"/>
      <c r="V61" s="27"/>
      <c r="W61" s="26"/>
      <c r="X61" s="159"/>
      <c r="Y61" s="27"/>
      <c r="Z61" s="25"/>
      <c r="AA61" s="25"/>
      <c r="AB61" s="1"/>
      <c r="AC61" s="1"/>
    </row>
    <row r="62" spans="1:29" ht="12.75" customHeight="1" x14ac:dyDescent="0.2">
      <c r="A62" s="64">
        <v>36</v>
      </c>
      <c r="B62" s="81" t="s">
        <v>121</v>
      </c>
      <c r="C62" s="66" t="s">
        <v>121</v>
      </c>
      <c r="D62" s="71" t="s">
        <v>29</v>
      </c>
      <c r="E62" s="68">
        <v>5</v>
      </c>
      <c r="F62" s="69">
        <v>2166.14</v>
      </c>
      <c r="G62" s="102">
        <f t="shared" si="0"/>
        <v>10830.699999999999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99"/>
      <c r="U62" s="7"/>
      <c r="V62" s="27"/>
      <c r="W62" s="26"/>
      <c r="X62" s="159"/>
      <c r="Y62" s="27"/>
      <c r="Z62" s="25"/>
      <c r="AA62" s="25"/>
      <c r="AB62" s="1"/>
      <c r="AC62" s="1"/>
    </row>
    <row r="63" spans="1:29" ht="12.75" customHeight="1" x14ac:dyDescent="0.2">
      <c r="A63" s="64">
        <v>37</v>
      </c>
      <c r="B63" s="81" t="s">
        <v>122</v>
      </c>
      <c r="C63" s="66" t="s">
        <v>123</v>
      </c>
      <c r="D63" s="71" t="s">
        <v>49</v>
      </c>
      <c r="E63" s="68">
        <v>5</v>
      </c>
      <c r="F63" s="69">
        <v>3126.18</v>
      </c>
      <c r="G63" s="102">
        <f t="shared" si="0"/>
        <v>15630.9</v>
      </c>
      <c r="H63" s="50"/>
      <c r="I63" s="50"/>
      <c r="J63" s="50">
        <v>780</v>
      </c>
      <c r="K63" s="50">
        <f t="shared" si="1"/>
        <v>3900</v>
      </c>
      <c r="L63" s="50"/>
      <c r="M63" s="50"/>
      <c r="N63" s="50"/>
      <c r="O63" s="50"/>
      <c r="P63" s="50"/>
      <c r="Q63" s="50"/>
      <c r="R63" s="50"/>
      <c r="S63" s="50"/>
      <c r="T63" s="50">
        <v>780</v>
      </c>
      <c r="U63" s="7"/>
      <c r="V63" s="27"/>
      <c r="W63" s="26"/>
      <c r="X63" s="159">
        <f t="shared" si="2"/>
        <v>3900</v>
      </c>
      <c r="Y63" s="27"/>
      <c r="Z63" s="25"/>
      <c r="AA63" s="25"/>
      <c r="AB63" s="1"/>
      <c r="AC63" s="1"/>
    </row>
    <row r="64" spans="1:29" ht="12.75" customHeight="1" x14ac:dyDescent="0.2">
      <c r="A64" s="64">
        <v>38</v>
      </c>
      <c r="B64" s="70" t="s">
        <v>124</v>
      </c>
      <c r="C64" s="66" t="s">
        <v>125</v>
      </c>
      <c r="D64" s="71" t="s">
        <v>49</v>
      </c>
      <c r="E64" s="68">
        <v>3</v>
      </c>
      <c r="F64" s="69">
        <v>1665</v>
      </c>
      <c r="G64" s="102">
        <f t="shared" si="0"/>
        <v>4995</v>
      </c>
      <c r="H64" s="50"/>
      <c r="I64" s="50"/>
      <c r="J64" s="50">
        <v>1580</v>
      </c>
      <c r="K64" s="50">
        <f t="shared" si="1"/>
        <v>4740</v>
      </c>
      <c r="L64" s="50"/>
      <c r="M64" s="50"/>
      <c r="N64" s="50"/>
      <c r="O64" s="50"/>
      <c r="P64" s="50"/>
      <c r="Q64" s="50"/>
      <c r="R64" s="50"/>
      <c r="S64" s="50"/>
      <c r="T64" s="50">
        <v>1580</v>
      </c>
      <c r="U64" s="7"/>
      <c r="V64" s="27"/>
      <c r="W64" s="26"/>
      <c r="X64" s="159">
        <f t="shared" si="2"/>
        <v>4740</v>
      </c>
      <c r="Y64" s="27"/>
      <c r="Z64" s="25"/>
      <c r="AA64" s="25"/>
      <c r="AB64" s="1"/>
      <c r="AC64" s="1"/>
    </row>
    <row r="65" spans="1:29" ht="12.75" customHeight="1" x14ac:dyDescent="0.2">
      <c r="A65" s="64">
        <v>39</v>
      </c>
      <c r="B65" s="70" t="s">
        <v>126</v>
      </c>
      <c r="C65" s="66" t="s">
        <v>127</v>
      </c>
      <c r="D65" s="71" t="s">
        <v>49</v>
      </c>
      <c r="E65" s="68">
        <v>5</v>
      </c>
      <c r="F65" s="69">
        <v>1268.8699999999999</v>
      </c>
      <c r="G65" s="102">
        <f t="shared" si="0"/>
        <v>6344.3499999999995</v>
      </c>
      <c r="H65" s="50"/>
      <c r="I65" s="50"/>
      <c r="J65" s="50">
        <v>1268</v>
      </c>
      <c r="K65" s="50">
        <f t="shared" si="1"/>
        <v>6340</v>
      </c>
      <c r="L65" s="50"/>
      <c r="M65" s="50"/>
      <c r="N65" s="50"/>
      <c r="O65" s="50"/>
      <c r="P65" s="50"/>
      <c r="Q65" s="50"/>
      <c r="R65" s="50"/>
      <c r="S65" s="50"/>
      <c r="T65" s="50">
        <v>1268</v>
      </c>
      <c r="U65" s="7"/>
      <c r="V65" s="27"/>
      <c r="W65" s="26"/>
      <c r="X65" s="159">
        <f t="shared" si="2"/>
        <v>6340</v>
      </c>
      <c r="Y65" s="27"/>
      <c r="Z65" s="25"/>
      <c r="AA65" s="25"/>
      <c r="AB65" s="1"/>
      <c r="AC65" s="1"/>
    </row>
    <row r="66" spans="1:29" ht="12.75" customHeight="1" x14ac:dyDescent="0.2">
      <c r="A66" s="64">
        <v>40</v>
      </c>
      <c r="B66" s="83" t="s">
        <v>128</v>
      </c>
      <c r="C66" s="66" t="s">
        <v>129</v>
      </c>
      <c r="D66" s="67" t="s">
        <v>130</v>
      </c>
      <c r="E66" s="68">
        <v>50</v>
      </c>
      <c r="F66" s="69">
        <v>18.75</v>
      </c>
      <c r="G66" s="102">
        <f t="shared" si="0"/>
        <v>937.5</v>
      </c>
      <c r="H66" s="50"/>
      <c r="I66" s="50"/>
      <c r="J66" s="50">
        <v>18.75</v>
      </c>
      <c r="K66" s="50">
        <f t="shared" si="1"/>
        <v>937.5</v>
      </c>
      <c r="L66" s="50"/>
      <c r="M66" s="50"/>
      <c r="N66" s="50"/>
      <c r="O66" s="50"/>
      <c r="P66" s="50"/>
      <c r="Q66" s="50"/>
      <c r="R66" s="50"/>
      <c r="S66" s="50"/>
      <c r="T66" s="50">
        <v>18.75</v>
      </c>
      <c r="U66" s="7"/>
      <c r="V66" s="27"/>
      <c r="W66" s="26"/>
      <c r="X66" s="159">
        <f t="shared" si="2"/>
        <v>937.5</v>
      </c>
      <c r="Y66" s="27"/>
      <c r="Z66" s="25"/>
      <c r="AA66" s="25"/>
      <c r="AB66" s="1"/>
      <c r="AC66" s="1"/>
    </row>
    <row r="67" spans="1:29" ht="12.75" customHeight="1" x14ac:dyDescent="0.2">
      <c r="A67" s="64">
        <v>41</v>
      </c>
      <c r="B67" s="83" t="s">
        <v>131</v>
      </c>
      <c r="C67" s="66" t="s">
        <v>132</v>
      </c>
      <c r="D67" s="86" t="s">
        <v>29</v>
      </c>
      <c r="E67" s="87">
        <v>10</v>
      </c>
      <c r="F67" s="88">
        <v>6758</v>
      </c>
      <c r="G67" s="102">
        <f t="shared" si="0"/>
        <v>67580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99"/>
      <c r="U67" s="7"/>
      <c r="V67" s="27"/>
      <c r="W67" s="26"/>
      <c r="X67" s="159"/>
      <c r="Y67" s="27"/>
      <c r="Z67" s="25"/>
      <c r="AA67" s="25"/>
      <c r="AB67" s="1"/>
      <c r="AC67" s="1"/>
    </row>
    <row r="68" spans="1:29" ht="12.75" customHeight="1" x14ac:dyDescent="0.2">
      <c r="A68" s="64">
        <v>42</v>
      </c>
      <c r="B68" s="83" t="s">
        <v>133</v>
      </c>
      <c r="C68" s="66" t="s">
        <v>134</v>
      </c>
      <c r="D68" s="86"/>
      <c r="E68" s="87">
        <v>1</v>
      </c>
      <c r="F68" s="88">
        <v>4244.22</v>
      </c>
      <c r="G68" s="102">
        <f t="shared" si="0"/>
        <v>4244.22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99"/>
      <c r="U68" s="7"/>
      <c r="V68" s="27"/>
      <c r="W68" s="26"/>
      <c r="X68" s="159"/>
      <c r="Y68" s="27"/>
      <c r="Z68" s="25"/>
      <c r="AA68" s="25"/>
      <c r="AB68" s="1"/>
      <c r="AC68" s="1"/>
    </row>
    <row r="69" spans="1:29" ht="12.75" customHeight="1" x14ac:dyDescent="0.2">
      <c r="A69" s="64">
        <v>43</v>
      </c>
      <c r="B69" s="72" t="s">
        <v>135</v>
      </c>
      <c r="C69" s="66" t="s">
        <v>136</v>
      </c>
      <c r="D69" s="89" t="s">
        <v>29</v>
      </c>
      <c r="E69" s="90">
        <v>10</v>
      </c>
      <c r="F69" s="88">
        <v>710</v>
      </c>
      <c r="G69" s="102">
        <f t="shared" si="0"/>
        <v>7100</v>
      </c>
      <c r="H69" s="50">
        <v>115</v>
      </c>
      <c r="I69" s="50">
        <f>E69*H69</f>
        <v>1150</v>
      </c>
      <c r="J69" s="50">
        <v>680</v>
      </c>
      <c r="K69" s="50">
        <f t="shared" si="1"/>
        <v>6800</v>
      </c>
      <c r="L69" s="50"/>
      <c r="M69" s="50"/>
      <c r="N69" s="50"/>
      <c r="O69" s="50"/>
      <c r="P69" s="50"/>
      <c r="Q69" s="50"/>
      <c r="R69" s="50"/>
      <c r="S69" s="50"/>
      <c r="T69" s="50">
        <v>680</v>
      </c>
      <c r="U69" s="7"/>
      <c r="V69" s="27"/>
      <c r="W69" s="26"/>
      <c r="X69" s="159">
        <f t="shared" si="2"/>
        <v>6800</v>
      </c>
      <c r="Y69" s="27"/>
      <c r="Z69" s="25"/>
      <c r="AA69" s="25"/>
      <c r="AB69" s="1"/>
      <c r="AC69" s="1"/>
    </row>
    <row r="70" spans="1:29" ht="12.75" customHeight="1" x14ac:dyDescent="0.2">
      <c r="A70" s="64">
        <v>44</v>
      </c>
      <c r="B70" s="72" t="s">
        <v>137</v>
      </c>
      <c r="C70" s="66" t="s">
        <v>138</v>
      </c>
      <c r="D70" s="89" t="s">
        <v>29</v>
      </c>
      <c r="E70" s="90">
        <v>50</v>
      </c>
      <c r="F70" s="88">
        <v>160</v>
      </c>
      <c r="G70" s="102">
        <f t="shared" si="0"/>
        <v>8000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99"/>
      <c r="U70" s="7"/>
      <c r="V70" s="27"/>
      <c r="W70" s="26"/>
      <c r="X70" s="159"/>
      <c r="Y70" s="27"/>
      <c r="Z70" s="25"/>
      <c r="AA70" s="25"/>
      <c r="AB70" s="1"/>
      <c r="AC70" s="1"/>
    </row>
    <row r="71" spans="1:29" ht="44.25" customHeight="1" x14ac:dyDescent="0.2">
      <c r="A71" s="64">
        <v>45</v>
      </c>
      <c r="B71" s="72" t="s">
        <v>139</v>
      </c>
      <c r="C71" s="66" t="s">
        <v>140</v>
      </c>
      <c r="D71" s="89" t="s">
        <v>29</v>
      </c>
      <c r="E71" s="90">
        <v>500</v>
      </c>
      <c r="F71" s="88">
        <v>70</v>
      </c>
      <c r="G71" s="102">
        <f t="shared" si="0"/>
        <v>35000</v>
      </c>
      <c r="H71" s="50">
        <v>35</v>
      </c>
      <c r="I71" s="50">
        <f>E71*H71</f>
        <v>17500</v>
      </c>
      <c r="J71" s="50">
        <v>65</v>
      </c>
      <c r="K71" s="50">
        <f t="shared" si="1"/>
        <v>32500</v>
      </c>
      <c r="L71" s="50"/>
      <c r="M71" s="50"/>
      <c r="N71" s="50"/>
      <c r="O71" s="50"/>
      <c r="P71" s="50"/>
      <c r="Q71" s="50"/>
      <c r="R71" s="50"/>
      <c r="S71" s="50"/>
      <c r="T71" s="50">
        <v>35</v>
      </c>
      <c r="U71" s="7"/>
      <c r="V71" s="27"/>
      <c r="W71" s="26"/>
      <c r="X71" s="159">
        <f t="shared" si="2"/>
        <v>17500</v>
      </c>
      <c r="Y71" s="27"/>
      <c r="Z71" s="25"/>
      <c r="AA71" s="25"/>
      <c r="AB71" s="1"/>
      <c r="AC71" s="1"/>
    </row>
    <row r="72" spans="1:29" ht="12.75" customHeight="1" x14ac:dyDescent="0.2">
      <c r="A72" s="64">
        <v>46</v>
      </c>
      <c r="B72" s="81" t="s">
        <v>141</v>
      </c>
      <c r="C72" s="66" t="s">
        <v>142</v>
      </c>
      <c r="D72" s="91" t="s">
        <v>29</v>
      </c>
      <c r="E72" s="87">
        <v>300</v>
      </c>
      <c r="F72" s="88">
        <v>176</v>
      </c>
      <c r="G72" s="102">
        <f t="shared" si="0"/>
        <v>52800</v>
      </c>
      <c r="H72" s="50">
        <v>103</v>
      </c>
      <c r="I72" s="50">
        <f>E72*H72</f>
        <v>30900</v>
      </c>
      <c r="J72" s="50">
        <v>120</v>
      </c>
      <c r="K72" s="50">
        <f t="shared" si="1"/>
        <v>36000</v>
      </c>
      <c r="L72" s="50"/>
      <c r="M72" s="50"/>
      <c r="N72" s="50"/>
      <c r="O72" s="50"/>
      <c r="P72" s="50"/>
      <c r="Q72" s="50"/>
      <c r="R72" s="50"/>
      <c r="S72" s="50"/>
      <c r="T72" s="50">
        <v>103</v>
      </c>
      <c r="U72" s="7"/>
      <c r="V72" s="27"/>
      <c r="W72" s="26"/>
      <c r="X72" s="159">
        <f t="shared" si="2"/>
        <v>30900</v>
      </c>
      <c r="Y72" s="27"/>
      <c r="Z72" s="25"/>
      <c r="AA72" s="25"/>
      <c r="AB72" s="1"/>
      <c r="AC72" s="1"/>
    </row>
    <row r="73" spans="1:29" ht="12.75" customHeight="1" x14ac:dyDescent="0.2">
      <c r="A73" s="64">
        <v>47</v>
      </c>
      <c r="B73" s="81" t="s">
        <v>143</v>
      </c>
      <c r="C73" s="66" t="s">
        <v>143</v>
      </c>
      <c r="D73" s="91" t="s">
        <v>29</v>
      </c>
      <c r="E73" s="87">
        <v>10</v>
      </c>
      <c r="F73" s="88">
        <v>320</v>
      </c>
      <c r="G73" s="102">
        <f t="shared" si="0"/>
        <v>3200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99"/>
      <c r="U73" s="7"/>
      <c r="V73" s="27"/>
      <c r="W73" s="26"/>
      <c r="X73" s="159"/>
      <c r="Y73" s="27"/>
      <c r="Z73" s="25"/>
      <c r="AA73" s="25"/>
      <c r="AB73" s="1"/>
      <c r="AC73" s="1"/>
    </row>
    <row r="74" spans="1:29" ht="12.75" customHeight="1" x14ac:dyDescent="0.2">
      <c r="A74" s="64">
        <v>48</v>
      </c>
      <c r="B74" s="83" t="s">
        <v>144</v>
      </c>
      <c r="C74" s="66" t="s">
        <v>144</v>
      </c>
      <c r="D74" s="91" t="s">
        <v>145</v>
      </c>
      <c r="E74" s="90">
        <v>100</v>
      </c>
      <c r="F74" s="88">
        <v>184</v>
      </c>
      <c r="G74" s="102">
        <f t="shared" si="0"/>
        <v>18400</v>
      </c>
      <c r="H74" s="50">
        <v>99.56</v>
      </c>
      <c r="I74" s="50">
        <f>E74*H74</f>
        <v>9956</v>
      </c>
      <c r="J74" s="50">
        <v>150</v>
      </c>
      <c r="K74" s="50">
        <f t="shared" si="1"/>
        <v>15000</v>
      </c>
      <c r="L74" s="50"/>
      <c r="M74" s="50"/>
      <c r="N74" s="50"/>
      <c r="O74" s="50"/>
      <c r="P74" s="50"/>
      <c r="Q74" s="50"/>
      <c r="R74" s="50"/>
      <c r="S74" s="50"/>
      <c r="T74" s="50">
        <v>99.56</v>
      </c>
      <c r="U74" s="7"/>
      <c r="V74" s="27"/>
      <c r="W74" s="26"/>
      <c r="X74" s="159">
        <f t="shared" si="2"/>
        <v>9956</v>
      </c>
      <c r="Y74" s="27"/>
      <c r="Z74" s="25"/>
      <c r="AA74" s="25"/>
      <c r="AB74" s="1"/>
      <c r="AC74" s="1"/>
    </row>
    <row r="75" spans="1:29" ht="12.75" customHeight="1" x14ac:dyDescent="0.2">
      <c r="A75" s="64">
        <v>49</v>
      </c>
      <c r="B75" s="81" t="s">
        <v>146</v>
      </c>
      <c r="C75" s="66" t="s">
        <v>146</v>
      </c>
      <c r="D75" s="91" t="s">
        <v>29</v>
      </c>
      <c r="E75" s="90">
        <v>25000</v>
      </c>
      <c r="F75" s="88">
        <v>78</v>
      </c>
      <c r="G75" s="102">
        <f t="shared" si="0"/>
        <v>1950000</v>
      </c>
      <c r="H75" s="50">
        <v>40</v>
      </c>
      <c r="I75" s="50">
        <f>E75*H75</f>
        <v>1000000</v>
      </c>
      <c r="J75" s="50">
        <v>44</v>
      </c>
      <c r="K75" s="50">
        <f t="shared" si="1"/>
        <v>1100000</v>
      </c>
      <c r="L75" s="50"/>
      <c r="M75" s="50"/>
      <c r="N75" s="50"/>
      <c r="O75" s="50"/>
      <c r="P75" s="50">
        <v>78</v>
      </c>
      <c r="Q75" s="50">
        <f>E75*P75</f>
        <v>1950000</v>
      </c>
      <c r="R75" s="50">
        <v>60</v>
      </c>
      <c r="S75" s="50">
        <f>E75*R75</f>
        <v>1500000</v>
      </c>
      <c r="T75" s="50">
        <v>40</v>
      </c>
      <c r="U75" s="7"/>
      <c r="V75" s="27"/>
      <c r="W75" s="26"/>
      <c r="X75" s="159">
        <f t="shared" si="2"/>
        <v>1000000</v>
      </c>
      <c r="Y75" s="27"/>
      <c r="Z75" s="25"/>
      <c r="AA75" s="25"/>
      <c r="AB75" s="1"/>
      <c r="AC75" s="1"/>
    </row>
    <row r="76" spans="1:29" ht="12.75" customHeight="1" x14ac:dyDescent="0.2">
      <c r="A76" s="64">
        <v>50</v>
      </c>
      <c r="B76" s="72" t="s">
        <v>147</v>
      </c>
      <c r="C76" s="66" t="s">
        <v>148</v>
      </c>
      <c r="D76" s="89" t="s">
        <v>29</v>
      </c>
      <c r="E76" s="90">
        <v>62000</v>
      </c>
      <c r="F76" s="88">
        <v>10</v>
      </c>
      <c r="G76" s="102">
        <f t="shared" si="0"/>
        <v>620000</v>
      </c>
      <c r="H76" s="50">
        <v>3.4</v>
      </c>
      <c r="I76" s="50">
        <f>E76*H76</f>
        <v>210800</v>
      </c>
      <c r="J76" s="50">
        <v>5</v>
      </c>
      <c r="K76" s="50">
        <f t="shared" si="1"/>
        <v>310000</v>
      </c>
      <c r="L76" s="50"/>
      <c r="M76" s="50"/>
      <c r="N76" s="50"/>
      <c r="O76" s="50"/>
      <c r="P76" s="50">
        <v>10</v>
      </c>
      <c r="Q76" s="50">
        <f>E76*P76</f>
        <v>620000</v>
      </c>
      <c r="R76" s="50">
        <v>5.5</v>
      </c>
      <c r="S76" s="50">
        <f>E76*R76</f>
        <v>341000</v>
      </c>
      <c r="T76" s="50">
        <v>3.4</v>
      </c>
      <c r="U76" s="7"/>
      <c r="V76" s="27"/>
      <c r="W76" s="26"/>
      <c r="X76" s="159">
        <f t="shared" si="2"/>
        <v>210800</v>
      </c>
      <c r="Y76" s="27"/>
      <c r="Z76" s="25"/>
      <c r="AA76" s="25"/>
      <c r="AB76" s="1"/>
      <c r="AC76" s="1"/>
    </row>
    <row r="77" spans="1:29" ht="12.75" customHeight="1" x14ac:dyDescent="0.2">
      <c r="A77" s="64">
        <v>51</v>
      </c>
      <c r="B77" s="81" t="s">
        <v>149</v>
      </c>
      <c r="C77" s="66" t="s">
        <v>150</v>
      </c>
      <c r="D77" s="89" t="s">
        <v>49</v>
      </c>
      <c r="E77" s="90">
        <v>183</v>
      </c>
      <c r="F77" s="88">
        <v>99.66</v>
      </c>
      <c r="G77" s="102">
        <f t="shared" si="0"/>
        <v>18237.78</v>
      </c>
      <c r="H77" s="50"/>
      <c r="I77" s="50"/>
      <c r="J77" s="50">
        <v>64.8</v>
      </c>
      <c r="K77" s="50">
        <f t="shared" si="1"/>
        <v>11858.4</v>
      </c>
      <c r="L77" s="50"/>
      <c r="M77" s="50"/>
      <c r="N77" s="50"/>
      <c r="O77" s="50"/>
      <c r="P77" s="50"/>
      <c r="Q77" s="50"/>
      <c r="R77" s="50"/>
      <c r="S77" s="50"/>
      <c r="T77" s="50">
        <v>64.8</v>
      </c>
      <c r="U77" s="7"/>
      <c r="V77" s="27"/>
      <c r="W77" s="26"/>
      <c r="X77" s="159">
        <f t="shared" si="2"/>
        <v>11858.4</v>
      </c>
      <c r="Y77" s="27"/>
      <c r="Z77" s="25"/>
      <c r="AA77" s="25"/>
      <c r="AB77" s="1"/>
      <c r="AC77" s="1"/>
    </row>
    <row r="78" spans="1:29" ht="12.75" customHeight="1" x14ac:dyDescent="0.2">
      <c r="A78" s="64">
        <v>52</v>
      </c>
      <c r="B78" s="72" t="s">
        <v>151</v>
      </c>
      <c r="C78" s="66" t="s">
        <v>152</v>
      </c>
      <c r="D78" s="91" t="s">
        <v>145</v>
      </c>
      <c r="E78" s="90">
        <v>1</v>
      </c>
      <c r="F78" s="88">
        <v>76800</v>
      </c>
      <c r="G78" s="102">
        <f t="shared" si="0"/>
        <v>76800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99"/>
      <c r="U78" s="7"/>
      <c r="V78" s="27"/>
      <c r="W78" s="26"/>
      <c r="X78" s="159"/>
      <c r="Y78" s="27"/>
      <c r="Z78" s="25"/>
      <c r="AA78" s="25"/>
      <c r="AB78" s="1"/>
      <c r="AC78" s="1"/>
    </row>
    <row r="79" spans="1:29" ht="12.75" customHeight="1" x14ac:dyDescent="0.2">
      <c r="A79" s="64">
        <v>53</v>
      </c>
      <c r="B79" s="72" t="s">
        <v>153</v>
      </c>
      <c r="C79" s="66" t="s">
        <v>154</v>
      </c>
      <c r="D79" s="89" t="s">
        <v>145</v>
      </c>
      <c r="E79" s="90">
        <v>2</v>
      </c>
      <c r="F79" s="88">
        <v>4000</v>
      </c>
      <c r="G79" s="102">
        <f t="shared" si="0"/>
        <v>8000</v>
      </c>
      <c r="H79" s="50"/>
      <c r="I79" s="50"/>
      <c r="J79" s="50">
        <v>4000</v>
      </c>
      <c r="K79" s="50">
        <f t="shared" si="1"/>
        <v>8000</v>
      </c>
      <c r="L79" s="50"/>
      <c r="M79" s="50"/>
      <c r="N79" s="50"/>
      <c r="O79" s="50"/>
      <c r="P79" s="50"/>
      <c r="Q79" s="50"/>
      <c r="R79" s="50"/>
      <c r="S79" s="50"/>
      <c r="T79" s="50">
        <v>4000</v>
      </c>
      <c r="U79" s="7"/>
      <c r="V79" s="27"/>
      <c r="W79" s="26"/>
      <c r="X79" s="159">
        <f t="shared" si="2"/>
        <v>8000</v>
      </c>
      <c r="Y79" s="27"/>
      <c r="Z79" s="25"/>
      <c r="AA79" s="25"/>
      <c r="AB79" s="1"/>
      <c r="AC79" s="1"/>
    </row>
    <row r="80" spans="1:29" ht="12.75" customHeight="1" x14ac:dyDescent="0.2">
      <c r="A80" s="64">
        <v>54</v>
      </c>
      <c r="B80" s="72" t="s">
        <v>153</v>
      </c>
      <c r="C80" s="66" t="s">
        <v>155</v>
      </c>
      <c r="D80" s="89" t="s">
        <v>145</v>
      </c>
      <c r="E80" s="90">
        <v>3</v>
      </c>
      <c r="F80" s="88">
        <v>4000</v>
      </c>
      <c r="G80" s="102">
        <f t="shared" si="0"/>
        <v>12000</v>
      </c>
      <c r="H80" s="50"/>
      <c r="I80" s="50"/>
      <c r="J80" s="50">
        <v>4000</v>
      </c>
      <c r="K80" s="50">
        <f t="shared" si="1"/>
        <v>12000</v>
      </c>
      <c r="L80" s="50"/>
      <c r="M80" s="50"/>
      <c r="N80" s="50"/>
      <c r="O80" s="50"/>
      <c r="P80" s="50"/>
      <c r="Q80" s="50"/>
      <c r="R80" s="50"/>
      <c r="S80" s="50"/>
      <c r="T80" s="50">
        <v>4000</v>
      </c>
      <c r="U80" s="7"/>
      <c r="V80" s="27"/>
      <c r="W80" s="26"/>
      <c r="X80" s="159">
        <f t="shared" si="2"/>
        <v>12000</v>
      </c>
      <c r="Y80" s="27"/>
      <c r="Z80" s="25"/>
      <c r="AA80" s="25"/>
      <c r="AB80" s="1"/>
      <c r="AC80" s="1"/>
    </row>
    <row r="81" spans="1:29" ht="12.75" customHeight="1" x14ac:dyDescent="0.2">
      <c r="A81" s="64">
        <v>55</v>
      </c>
      <c r="B81" s="72" t="s">
        <v>156</v>
      </c>
      <c r="C81" s="66" t="s">
        <v>157</v>
      </c>
      <c r="D81" s="89" t="s">
        <v>29</v>
      </c>
      <c r="E81" s="90">
        <v>10</v>
      </c>
      <c r="F81" s="88">
        <v>1880</v>
      </c>
      <c r="G81" s="102">
        <f t="shared" si="0"/>
        <v>18800</v>
      </c>
      <c r="H81" s="50">
        <v>897</v>
      </c>
      <c r="I81" s="50">
        <f t="shared" ref="I81:I86" si="4">E81*H81</f>
        <v>8970</v>
      </c>
      <c r="J81" s="50">
        <v>1200</v>
      </c>
      <c r="K81" s="50">
        <f t="shared" si="1"/>
        <v>12000</v>
      </c>
      <c r="L81" s="50"/>
      <c r="M81" s="50"/>
      <c r="N81" s="50"/>
      <c r="O81" s="50"/>
      <c r="P81" s="50"/>
      <c r="Q81" s="50"/>
      <c r="R81" s="50"/>
      <c r="S81" s="50"/>
      <c r="T81" s="50">
        <v>897</v>
      </c>
      <c r="U81" s="7"/>
      <c r="V81" s="27"/>
      <c r="W81" s="26"/>
      <c r="X81" s="159">
        <f t="shared" si="2"/>
        <v>8970</v>
      </c>
      <c r="Y81" s="27"/>
      <c r="Z81" s="25"/>
      <c r="AA81" s="25"/>
      <c r="AB81" s="1"/>
      <c r="AC81" s="1"/>
    </row>
    <row r="82" spans="1:29" ht="12.75" customHeight="1" x14ac:dyDescent="0.2">
      <c r="A82" s="64">
        <v>56</v>
      </c>
      <c r="B82" s="81" t="s">
        <v>158</v>
      </c>
      <c r="C82" s="66" t="s">
        <v>159</v>
      </c>
      <c r="D82" s="91" t="s">
        <v>29</v>
      </c>
      <c r="E82" s="87">
        <v>4</v>
      </c>
      <c r="F82" s="88">
        <v>5600</v>
      </c>
      <c r="G82" s="102">
        <f t="shared" si="0"/>
        <v>22400</v>
      </c>
      <c r="H82" s="50">
        <v>4100</v>
      </c>
      <c r="I82" s="50">
        <f t="shared" si="4"/>
        <v>16400</v>
      </c>
      <c r="J82" s="50">
        <v>4000</v>
      </c>
      <c r="K82" s="50">
        <f t="shared" si="1"/>
        <v>16000</v>
      </c>
      <c r="L82" s="50"/>
      <c r="M82" s="50"/>
      <c r="N82" s="50"/>
      <c r="O82" s="50"/>
      <c r="P82" s="50"/>
      <c r="Q82" s="50"/>
      <c r="R82" s="50"/>
      <c r="S82" s="50"/>
      <c r="T82" s="50">
        <v>4000</v>
      </c>
      <c r="U82" s="7"/>
      <c r="V82" s="27"/>
      <c r="W82" s="26"/>
      <c r="X82" s="159">
        <f t="shared" si="2"/>
        <v>16000</v>
      </c>
      <c r="Y82" s="27"/>
      <c r="Z82" s="25"/>
      <c r="AA82" s="25"/>
      <c r="AB82" s="1"/>
      <c r="AC82" s="1"/>
    </row>
    <row r="83" spans="1:29" ht="12.75" customHeight="1" x14ac:dyDescent="0.2">
      <c r="A83" s="64">
        <v>57</v>
      </c>
      <c r="B83" s="81" t="s">
        <v>160</v>
      </c>
      <c r="C83" s="66" t="s">
        <v>161</v>
      </c>
      <c r="D83" s="91" t="s">
        <v>29</v>
      </c>
      <c r="E83" s="90">
        <v>1100</v>
      </c>
      <c r="F83" s="88">
        <v>40</v>
      </c>
      <c r="G83" s="102">
        <f t="shared" si="0"/>
        <v>44000</v>
      </c>
      <c r="H83" s="50">
        <v>17</v>
      </c>
      <c r="I83" s="50">
        <f t="shared" si="4"/>
        <v>18700</v>
      </c>
      <c r="J83" s="50">
        <v>18</v>
      </c>
      <c r="K83" s="50">
        <f t="shared" si="1"/>
        <v>19800</v>
      </c>
      <c r="L83" s="50"/>
      <c r="M83" s="50"/>
      <c r="N83" s="50"/>
      <c r="O83" s="50"/>
      <c r="P83" s="50"/>
      <c r="Q83" s="50"/>
      <c r="R83" s="50"/>
      <c r="S83" s="50"/>
      <c r="T83" s="50">
        <v>17</v>
      </c>
      <c r="U83" s="7"/>
      <c r="V83" s="27"/>
      <c r="W83" s="26"/>
      <c r="X83" s="159">
        <f t="shared" si="2"/>
        <v>18700</v>
      </c>
      <c r="Y83" s="27"/>
      <c r="Z83" s="25"/>
      <c r="AA83" s="25"/>
      <c r="AB83" s="1"/>
      <c r="AC83" s="1"/>
    </row>
    <row r="84" spans="1:29" ht="12.75" customHeight="1" x14ac:dyDescent="0.2">
      <c r="A84" s="64">
        <v>58</v>
      </c>
      <c r="B84" s="72" t="s">
        <v>162</v>
      </c>
      <c r="C84" s="66" t="s">
        <v>163</v>
      </c>
      <c r="D84" s="89" t="s">
        <v>29</v>
      </c>
      <c r="E84" s="90">
        <v>25000</v>
      </c>
      <c r="F84" s="88">
        <v>35</v>
      </c>
      <c r="G84" s="102">
        <f t="shared" si="0"/>
        <v>875000</v>
      </c>
      <c r="H84" s="50">
        <v>17</v>
      </c>
      <c r="I84" s="50">
        <f t="shared" si="4"/>
        <v>425000</v>
      </c>
      <c r="J84" s="50">
        <v>19</v>
      </c>
      <c r="K84" s="50">
        <f t="shared" si="1"/>
        <v>475000</v>
      </c>
      <c r="L84" s="50"/>
      <c r="M84" s="50"/>
      <c r="N84" s="50"/>
      <c r="O84" s="50"/>
      <c r="P84" s="50">
        <v>35</v>
      </c>
      <c r="Q84" s="50">
        <f>E84*P84</f>
        <v>875000</v>
      </c>
      <c r="R84" s="50">
        <v>26</v>
      </c>
      <c r="S84" s="50">
        <f>E84*R84</f>
        <v>650000</v>
      </c>
      <c r="T84" s="50">
        <v>17</v>
      </c>
      <c r="U84" s="7"/>
      <c r="V84" s="27"/>
      <c r="W84" s="26"/>
      <c r="X84" s="159">
        <f t="shared" si="2"/>
        <v>425000</v>
      </c>
      <c r="Y84" s="27"/>
      <c r="Z84" s="25"/>
      <c r="AA84" s="25"/>
      <c r="AB84" s="1"/>
      <c r="AC84" s="1"/>
    </row>
    <row r="85" spans="1:29" ht="12.75" customHeight="1" x14ac:dyDescent="0.2">
      <c r="A85" s="64">
        <v>59</v>
      </c>
      <c r="B85" s="72" t="s">
        <v>164</v>
      </c>
      <c r="C85" s="66" t="s">
        <v>165</v>
      </c>
      <c r="D85" s="89" t="s">
        <v>29</v>
      </c>
      <c r="E85" s="90">
        <v>1500</v>
      </c>
      <c r="F85" s="88">
        <v>51</v>
      </c>
      <c r="G85" s="102">
        <f t="shared" si="0"/>
        <v>76500</v>
      </c>
      <c r="H85" s="50">
        <v>26</v>
      </c>
      <c r="I85" s="50">
        <f t="shared" si="4"/>
        <v>39000</v>
      </c>
      <c r="J85" s="50">
        <v>29</v>
      </c>
      <c r="K85" s="50">
        <f t="shared" si="1"/>
        <v>43500</v>
      </c>
      <c r="L85" s="50"/>
      <c r="M85" s="50"/>
      <c r="N85" s="50"/>
      <c r="O85" s="50"/>
      <c r="P85" s="50">
        <v>51</v>
      </c>
      <c r="Q85" s="50">
        <f>E85*P85</f>
        <v>76500</v>
      </c>
      <c r="R85" s="50">
        <v>41</v>
      </c>
      <c r="S85" s="50">
        <f>E85*R85</f>
        <v>61500</v>
      </c>
      <c r="T85" s="50">
        <v>26</v>
      </c>
      <c r="U85" s="7"/>
      <c r="V85" s="27"/>
      <c r="W85" s="26"/>
      <c r="X85" s="159">
        <f t="shared" si="2"/>
        <v>39000</v>
      </c>
      <c r="Y85" s="27"/>
      <c r="Z85" s="25"/>
      <c r="AA85" s="25"/>
      <c r="AB85" s="1"/>
      <c r="AC85" s="1"/>
    </row>
    <row r="86" spans="1:29" ht="12.75" customHeight="1" x14ac:dyDescent="0.2">
      <c r="A86" s="64">
        <v>60</v>
      </c>
      <c r="B86" s="72" t="s">
        <v>162</v>
      </c>
      <c r="C86" s="66" t="s">
        <v>166</v>
      </c>
      <c r="D86" s="89" t="s">
        <v>29</v>
      </c>
      <c r="E86" s="90">
        <v>10000</v>
      </c>
      <c r="F86" s="88">
        <v>23</v>
      </c>
      <c r="G86" s="102">
        <f t="shared" si="0"/>
        <v>230000</v>
      </c>
      <c r="H86" s="50">
        <v>12</v>
      </c>
      <c r="I86" s="50">
        <f t="shared" si="4"/>
        <v>120000</v>
      </c>
      <c r="J86" s="50">
        <v>16</v>
      </c>
      <c r="K86" s="50">
        <f t="shared" si="1"/>
        <v>160000</v>
      </c>
      <c r="L86" s="50"/>
      <c r="M86" s="50"/>
      <c r="N86" s="50"/>
      <c r="O86" s="50"/>
      <c r="P86" s="50">
        <v>23</v>
      </c>
      <c r="Q86" s="50">
        <f>E86*P86</f>
        <v>230000</v>
      </c>
      <c r="R86" s="50">
        <v>17</v>
      </c>
      <c r="S86" s="50">
        <f>E86*R86</f>
        <v>170000</v>
      </c>
      <c r="T86" s="50">
        <v>12</v>
      </c>
      <c r="U86" s="7"/>
      <c r="V86" s="27"/>
      <c r="W86" s="26"/>
      <c r="X86" s="159">
        <f>E86*T86</f>
        <v>120000</v>
      </c>
      <c r="Y86" s="27"/>
      <c r="Z86" s="25"/>
      <c r="AA86" s="25"/>
      <c r="AB86" s="1"/>
      <c r="AC86" s="1"/>
    </row>
    <row r="87" spans="1:29" ht="12.75" customHeight="1" x14ac:dyDescent="0.2">
      <c r="A87" s="64">
        <v>61</v>
      </c>
      <c r="B87" s="92" t="s">
        <v>167</v>
      </c>
      <c r="C87" s="66" t="s">
        <v>168</v>
      </c>
      <c r="D87" s="89" t="s">
        <v>145</v>
      </c>
      <c r="E87" s="90">
        <v>20</v>
      </c>
      <c r="F87" s="88">
        <v>300</v>
      </c>
      <c r="G87" s="102">
        <f t="shared" si="0"/>
        <v>6000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99"/>
      <c r="U87" s="7"/>
      <c r="V87" s="27"/>
      <c r="W87" s="26"/>
      <c r="X87" s="159"/>
      <c r="Y87" s="27"/>
      <c r="Z87" s="25"/>
      <c r="AA87" s="25"/>
      <c r="AB87" s="1"/>
      <c r="AC87" s="1"/>
    </row>
    <row r="88" spans="1:29" ht="12.75" customHeight="1" x14ac:dyDescent="0.2">
      <c r="A88" s="64">
        <v>62</v>
      </c>
      <c r="B88" s="93" t="s">
        <v>169</v>
      </c>
      <c r="C88" s="66" t="s">
        <v>169</v>
      </c>
      <c r="D88" s="89" t="s">
        <v>29</v>
      </c>
      <c r="E88" s="90">
        <v>10</v>
      </c>
      <c r="F88" s="88">
        <v>1400</v>
      </c>
      <c r="G88" s="102">
        <f t="shared" si="0"/>
        <v>14000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99"/>
      <c r="U88" s="7"/>
      <c r="V88" s="27"/>
      <c r="W88" s="26"/>
      <c r="X88" s="159"/>
      <c r="Y88" s="27"/>
      <c r="Z88" s="25"/>
      <c r="AA88" s="25"/>
      <c r="AB88" s="1"/>
      <c r="AC88" s="1"/>
    </row>
    <row r="89" spans="1:29" ht="12.75" customHeight="1" x14ac:dyDescent="0.2">
      <c r="A89" s="64">
        <v>63</v>
      </c>
      <c r="B89" s="93" t="s">
        <v>170</v>
      </c>
      <c r="C89" s="66" t="s">
        <v>170</v>
      </c>
      <c r="D89" s="89" t="s">
        <v>29</v>
      </c>
      <c r="E89" s="90">
        <v>10</v>
      </c>
      <c r="F89" s="88">
        <v>1208</v>
      </c>
      <c r="G89" s="102">
        <f t="shared" si="0"/>
        <v>12080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99"/>
      <c r="U89" s="7"/>
      <c r="V89" s="27"/>
      <c r="W89" s="26"/>
      <c r="X89" s="159"/>
      <c r="Y89" s="27"/>
      <c r="Z89" s="25"/>
      <c r="AA89" s="25"/>
      <c r="AB89" s="1"/>
      <c r="AC89" s="1"/>
    </row>
    <row r="90" spans="1:29" ht="12.75" customHeight="1" x14ac:dyDescent="0.2">
      <c r="A90" s="64">
        <v>64</v>
      </c>
      <c r="B90" s="93" t="s">
        <v>171</v>
      </c>
      <c r="C90" s="66" t="s">
        <v>171</v>
      </c>
      <c r="D90" s="89" t="s">
        <v>29</v>
      </c>
      <c r="E90" s="90">
        <v>10</v>
      </c>
      <c r="F90" s="88">
        <v>1008</v>
      </c>
      <c r="G90" s="102">
        <f t="shared" si="0"/>
        <v>10080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99"/>
      <c r="U90" s="7"/>
      <c r="V90" s="27"/>
      <c r="W90" s="26"/>
      <c r="X90" s="159"/>
      <c r="Y90" s="27"/>
      <c r="Z90" s="25"/>
      <c r="AA90" s="25"/>
      <c r="AB90" s="1"/>
      <c r="AC90" s="1"/>
    </row>
    <row r="91" spans="1:29" ht="12.75" customHeight="1" x14ac:dyDescent="0.2">
      <c r="A91" s="64">
        <v>65</v>
      </c>
      <c r="B91" s="93" t="s">
        <v>172</v>
      </c>
      <c r="C91" s="66" t="s">
        <v>172</v>
      </c>
      <c r="D91" s="89" t="s">
        <v>29</v>
      </c>
      <c r="E91" s="90">
        <v>10</v>
      </c>
      <c r="F91" s="88">
        <v>880</v>
      </c>
      <c r="G91" s="102">
        <f t="shared" si="0"/>
        <v>8800</v>
      </c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99"/>
      <c r="U91" s="7"/>
      <c r="V91" s="27"/>
      <c r="W91" s="26"/>
      <c r="X91" s="159"/>
      <c r="Y91" s="27"/>
      <c r="Z91" s="25"/>
      <c r="AA91" s="25"/>
      <c r="AB91" s="1"/>
      <c r="AC91" s="1"/>
    </row>
    <row r="92" spans="1:29" ht="12.75" customHeight="1" x14ac:dyDescent="0.2">
      <c r="A92" s="64">
        <v>66</v>
      </c>
      <c r="B92" s="93" t="s">
        <v>173</v>
      </c>
      <c r="C92" s="94" t="s">
        <v>173</v>
      </c>
      <c r="D92" s="89" t="s">
        <v>174</v>
      </c>
      <c r="E92" s="90">
        <v>20</v>
      </c>
      <c r="F92" s="88">
        <v>3660</v>
      </c>
      <c r="G92" s="102">
        <f t="shared" ref="G92:G98" si="5">E92*F92</f>
        <v>73200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99"/>
      <c r="U92" s="7"/>
      <c r="V92" s="27"/>
      <c r="W92" s="26"/>
      <c r="X92" s="159"/>
      <c r="Y92" s="27"/>
      <c r="Z92" s="25"/>
      <c r="AA92" s="25"/>
      <c r="AB92" s="1"/>
      <c r="AC92" s="1"/>
    </row>
    <row r="93" spans="1:29" ht="12.75" customHeight="1" x14ac:dyDescent="0.2">
      <c r="A93" s="64">
        <v>67</v>
      </c>
      <c r="B93" s="93" t="s">
        <v>175</v>
      </c>
      <c r="C93" s="94" t="s">
        <v>175</v>
      </c>
      <c r="D93" s="89" t="s">
        <v>174</v>
      </c>
      <c r="E93" s="90">
        <v>30</v>
      </c>
      <c r="F93" s="88">
        <v>1050</v>
      </c>
      <c r="G93" s="102">
        <f t="shared" si="5"/>
        <v>31500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99"/>
      <c r="U93" s="7"/>
      <c r="V93" s="27"/>
      <c r="W93" s="26"/>
      <c r="X93" s="159"/>
      <c r="Y93" s="27"/>
      <c r="Z93" s="25"/>
      <c r="AA93" s="25"/>
      <c r="AB93" s="1"/>
      <c r="AC93" s="1"/>
    </row>
    <row r="94" spans="1:29" ht="12.75" customHeight="1" x14ac:dyDescent="0.2">
      <c r="A94" s="64">
        <v>68</v>
      </c>
      <c r="B94" s="93" t="s">
        <v>176</v>
      </c>
      <c r="C94" s="94" t="s">
        <v>176</v>
      </c>
      <c r="D94" s="89" t="s">
        <v>174</v>
      </c>
      <c r="E94" s="90">
        <v>25</v>
      </c>
      <c r="F94" s="88">
        <v>1050</v>
      </c>
      <c r="G94" s="102">
        <f t="shared" si="5"/>
        <v>26250</v>
      </c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99"/>
      <c r="U94" s="7"/>
      <c r="V94" s="27"/>
      <c r="W94" s="26"/>
      <c r="X94" s="159"/>
      <c r="Y94" s="27"/>
      <c r="Z94" s="25"/>
      <c r="AA94" s="25"/>
      <c r="AB94" s="1"/>
      <c r="AC94" s="1"/>
    </row>
    <row r="95" spans="1:29" ht="12.75" customHeight="1" x14ac:dyDescent="0.2">
      <c r="A95" s="64">
        <v>69</v>
      </c>
      <c r="B95" s="93" t="s">
        <v>177</v>
      </c>
      <c r="C95" s="94" t="s">
        <v>177</v>
      </c>
      <c r="D95" s="89" t="s">
        <v>178</v>
      </c>
      <c r="E95" s="90">
        <v>25</v>
      </c>
      <c r="F95" s="88">
        <v>784</v>
      </c>
      <c r="G95" s="102">
        <f t="shared" si="5"/>
        <v>19600</v>
      </c>
      <c r="H95" s="50">
        <v>506</v>
      </c>
      <c r="I95" s="50">
        <f>E95*H95</f>
        <v>12650</v>
      </c>
      <c r="J95" s="50">
        <v>784</v>
      </c>
      <c r="K95" s="50">
        <f>E95*J95</f>
        <v>19600</v>
      </c>
      <c r="L95" s="50"/>
      <c r="M95" s="50"/>
      <c r="N95" s="50"/>
      <c r="O95" s="50"/>
      <c r="P95" s="50"/>
      <c r="Q95" s="50"/>
      <c r="R95" s="50"/>
      <c r="S95" s="50"/>
      <c r="T95" s="50">
        <v>506</v>
      </c>
      <c r="U95" s="7"/>
      <c r="V95" s="27"/>
      <c r="W95" s="26"/>
      <c r="X95" s="159">
        <f>E95*T95</f>
        <v>12650</v>
      </c>
      <c r="Y95" s="27"/>
      <c r="Z95" s="25"/>
      <c r="AA95" s="25"/>
      <c r="AB95" s="1"/>
      <c r="AC95" s="1"/>
    </row>
    <row r="96" spans="1:29" ht="12.75" customHeight="1" x14ac:dyDescent="0.2">
      <c r="A96" s="64">
        <v>70</v>
      </c>
      <c r="B96" s="93" t="s">
        <v>179</v>
      </c>
      <c r="C96" s="94" t="s">
        <v>179</v>
      </c>
      <c r="D96" s="89" t="s">
        <v>29</v>
      </c>
      <c r="E96" s="90">
        <v>20</v>
      </c>
      <c r="F96" s="88">
        <v>900</v>
      </c>
      <c r="G96" s="102">
        <f t="shared" si="5"/>
        <v>18000</v>
      </c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99"/>
      <c r="U96" s="7"/>
      <c r="V96" s="27"/>
      <c r="W96" s="26"/>
      <c r="X96" s="159"/>
      <c r="Y96" s="27"/>
      <c r="Z96" s="25"/>
      <c r="AA96" s="25"/>
      <c r="AB96" s="1"/>
      <c r="AC96" s="1"/>
    </row>
    <row r="97" spans="1:32" ht="12.75" customHeight="1" x14ac:dyDescent="0.2">
      <c r="A97" s="64">
        <v>71</v>
      </c>
      <c r="B97" s="93" t="s">
        <v>180</v>
      </c>
      <c r="C97" s="94" t="s">
        <v>180</v>
      </c>
      <c r="D97" s="89" t="s">
        <v>25</v>
      </c>
      <c r="E97" s="90">
        <v>100</v>
      </c>
      <c r="F97" s="88">
        <v>3696</v>
      </c>
      <c r="G97" s="102">
        <f t="shared" si="5"/>
        <v>369600</v>
      </c>
      <c r="H97" s="50"/>
      <c r="I97" s="50"/>
      <c r="J97" s="50"/>
      <c r="K97" s="50"/>
      <c r="L97" s="50"/>
      <c r="M97" s="50"/>
      <c r="N97" s="50"/>
      <c r="O97" s="50"/>
      <c r="P97" s="50">
        <v>3696</v>
      </c>
      <c r="Q97" s="50">
        <f>E97*P97</f>
        <v>369600</v>
      </c>
      <c r="R97" s="50">
        <v>3600</v>
      </c>
      <c r="S97" s="50">
        <f>R97*E97</f>
        <v>360000</v>
      </c>
      <c r="T97" s="50">
        <v>3600</v>
      </c>
      <c r="U97" s="7"/>
      <c r="V97" s="27"/>
      <c r="W97" s="26"/>
      <c r="X97" s="159">
        <f>E97*T97</f>
        <v>360000</v>
      </c>
      <c r="Y97" s="27"/>
      <c r="Z97" s="25"/>
      <c r="AA97" s="25"/>
      <c r="AB97" s="1"/>
      <c r="AC97" s="1"/>
    </row>
    <row r="98" spans="1:32" ht="12.75" customHeight="1" x14ac:dyDescent="0.2">
      <c r="A98" s="64">
        <v>72</v>
      </c>
      <c r="B98" s="95" t="s">
        <v>181</v>
      </c>
      <c r="C98" s="66" t="s">
        <v>182</v>
      </c>
      <c r="D98" s="96" t="s">
        <v>183</v>
      </c>
      <c r="E98" s="97">
        <v>5</v>
      </c>
      <c r="F98" s="98">
        <v>5000</v>
      </c>
      <c r="G98" s="102">
        <f t="shared" si="5"/>
        <v>25000</v>
      </c>
      <c r="H98" s="50">
        <v>2500</v>
      </c>
      <c r="I98" s="50">
        <f>E98*H98</f>
        <v>12500</v>
      </c>
      <c r="J98" s="50">
        <v>4800</v>
      </c>
      <c r="K98" s="50">
        <f>E98*J98</f>
        <v>24000</v>
      </c>
      <c r="L98" s="50"/>
      <c r="M98" s="50"/>
      <c r="N98" s="50"/>
      <c r="O98" s="50"/>
      <c r="P98" s="50"/>
      <c r="Q98" s="50"/>
      <c r="R98" s="50"/>
      <c r="S98" s="50"/>
      <c r="T98" s="50">
        <v>2500</v>
      </c>
      <c r="U98" s="7"/>
      <c r="V98" s="27"/>
      <c r="W98" s="26"/>
      <c r="X98" s="159">
        <f>E98*T98</f>
        <v>12500</v>
      </c>
      <c r="Y98" s="27"/>
      <c r="Z98" s="25"/>
      <c r="AA98" s="25"/>
      <c r="AB98" s="1"/>
      <c r="AC98" s="1"/>
    </row>
    <row r="99" spans="1:32" s="45" customFormat="1" ht="19.5" customHeight="1" x14ac:dyDescent="0.2">
      <c r="A99" s="104"/>
      <c r="B99" s="105"/>
      <c r="C99" s="105"/>
      <c r="D99" s="106"/>
      <c r="E99" s="49"/>
      <c r="F99" s="49"/>
      <c r="G99" s="51">
        <f>SUM(G27:G98)</f>
        <v>12675824.01</v>
      </c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107"/>
      <c r="U99" s="43" t="e">
        <f>SUM(#REF!)</f>
        <v>#REF!</v>
      </c>
      <c r="V99" s="44"/>
      <c r="X99" s="166">
        <f>SUM(X27:X98)</f>
        <v>9793423.9000000004</v>
      </c>
      <c r="Y99" s="46"/>
      <c r="Z99" s="47"/>
    </row>
    <row r="100" spans="1:32" ht="19.5" customHeight="1" x14ac:dyDescent="0.2">
      <c r="A100" s="26"/>
      <c r="B100" s="26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8"/>
      <c r="U100" s="29"/>
      <c r="V100" s="29"/>
      <c r="W100" s="29"/>
      <c r="X100" s="29"/>
      <c r="Y100" s="29"/>
      <c r="Z100" s="30"/>
      <c r="AA100" s="29"/>
      <c r="AB100" s="29"/>
      <c r="AC100" s="29"/>
      <c r="AD100" s="25"/>
      <c r="AE100" s="25"/>
      <c r="AF100" s="25"/>
    </row>
    <row r="101" spans="1:32" s="2" customFormat="1" ht="33" customHeight="1" x14ac:dyDescent="0.2">
      <c r="A101" s="182" t="s">
        <v>184</v>
      </c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</row>
    <row r="102" spans="1:32" s="2" customFormat="1" ht="19.5" customHeight="1" x14ac:dyDescent="0.2">
      <c r="A102" s="32" t="s">
        <v>24</v>
      </c>
      <c r="B102" s="33"/>
      <c r="C102" s="33"/>
      <c r="D102" s="33"/>
      <c r="E102" s="33"/>
      <c r="F102" s="33"/>
      <c r="G102" s="33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</row>
    <row r="103" spans="1:32" s="2" customFormat="1" x14ac:dyDescent="0.2">
      <c r="D103" s="33"/>
      <c r="E103" s="33"/>
      <c r="F103" s="33"/>
      <c r="G103" s="33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</row>
    <row r="104" spans="1:32" s="2" customFormat="1" ht="48" x14ac:dyDescent="0.2">
      <c r="A104" s="23" t="s">
        <v>1</v>
      </c>
      <c r="B104" s="34" t="s">
        <v>16</v>
      </c>
      <c r="C104" s="34" t="s">
        <v>21</v>
      </c>
      <c r="D104" s="33"/>
      <c r="E104" s="33"/>
      <c r="F104" s="33"/>
      <c r="G104" s="33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</row>
    <row r="105" spans="1:32" s="2" customFormat="1" ht="24" x14ac:dyDescent="0.2">
      <c r="A105" s="23">
        <v>1</v>
      </c>
      <c r="B105" s="23" t="str">
        <f t="shared" ref="B105:B110" si="6">B16</f>
        <v>ТОО "Альянс-Фарм"</v>
      </c>
      <c r="C105" s="23" t="s">
        <v>20</v>
      </c>
      <c r="D105" s="33"/>
      <c r="E105" s="33"/>
      <c r="F105" s="33"/>
      <c r="G105" s="33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</row>
    <row r="106" spans="1:32" s="2" customFormat="1" ht="24" x14ac:dyDescent="0.2">
      <c r="A106" s="23">
        <v>2</v>
      </c>
      <c r="B106" s="23" t="str">
        <f t="shared" si="6"/>
        <v>ТОО "INKAR"</v>
      </c>
      <c r="C106" s="23" t="s">
        <v>20</v>
      </c>
      <c r="D106" s="33"/>
      <c r="E106" s="33"/>
      <c r="F106" s="33"/>
      <c r="G106" s="33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</row>
    <row r="107" spans="1:32" s="2" customFormat="1" ht="24" x14ac:dyDescent="0.2">
      <c r="A107" s="23">
        <v>3</v>
      </c>
      <c r="B107" s="23" t="str">
        <f t="shared" si="6"/>
        <v>ТОО "Kelun-Kazpharm"</v>
      </c>
      <c r="C107" s="23" t="s">
        <v>20</v>
      </c>
      <c r="D107" s="33"/>
      <c r="E107" s="33"/>
      <c r="F107" s="33"/>
      <c r="G107" s="33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</row>
    <row r="108" spans="1:32" s="2" customFormat="1" ht="24" x14ac:dyDescent="0.2">
      <c r="A108" s="23">
        <v>4</v>
      </c>
      <c r="B108" s="23" t="str">
        <f t="shared" si="6"/>
        <v>ТОО "Аудан-Дәрі"</v>
      </c>
      <c r="C108" s="23" t="s">
        <v>20</v>
      </c>
      <c r="D108" s="33"/>
      <c r="E108" s="33"/>
      <c r="F108" s="33"/>
      <c r="G108" s="33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</row>
    <row r="109" spans="1:32" s="2" customFormat="1" ht="24" x14ac:dyDescent="0.2">
      <c r="A109" s="23">
        <v>5</v>
      </c>
      <c r="B109" s="23" t="str">
        <f t="shared" si="6"/>
        <v>ТОО "СП Технология"</v>
      </c>
      <c r="C109" s="23" t="s">
        <v>20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</row>
    <row r="110" spans="1:32" s="2" customFormat="1" ht="24" x14ac:dyDescent="0.2">
      <c r="A110" s="23">
        <v>6</v>
      </c>
      <c r="B110" s="23" t="str">
        <f t="shared" si="6"/>
        <v>ТОО "Adamant Group"</v>
      </c>
      <c r="C110" s="23" t="s">
        <v>20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</row>
    <row r="111" spans="1:32" s="2" customFormat="1" x14ac:dyDescent="0.2">
      <c r="A111" s="24"/>
      <c r="B111" s="24"/>
      <c r="C111" s="24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</row>
    <row r="112" spans="1:32" s="2" customFormat="1" x14ac:dyDescent="0.2">
      <c r="D112" s="33"/>
      <c r="E112" s="33"/>
      <c r="F112" s="33"/>
      <c r="G112" s="33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</row>
    <row r="113" spans="1:32" s="2" customFormat="1" x14ac:dyDescent="0.2">
      <c r="A113" s="35" t="s">
        <v>22</v>
      </c>
      <c r="D113" s="33"/>
      <c r="E113" s="33"/>
      <c r="F113" s="33"/>
      <c r="G113" s="33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</row>
    <row r="114" spans="1:32" x14ac:dyDescent="0.2">
      <c r="A114" s="15" t="s">
        <v>185</v>
      </c>
      <c r="D114" s="33"/>
      <c r="E114" s="33"/>
      <c r="F114" s="33"/>
      <c r="G114" s="33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</row>
    <row r="115" spans="1:32" x14ac:dyDescent="0.2">
      <c r="B115" s="1" t="s">
        <v>186</v>
      </c>
      <c r="D115" s="33"/>
      <c r="E115" s="33"/>
      <c r="F115" s="33"/>
      <c r="G115" s="33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</row>
    <row r="116" spans="1:32" x14ac:dyDescent="0.2">
      <c r="A116" s="15" t="s">
        <v>187</v>
      </c>
      <c r="D116" s="42"/>
      <c r="E116" s="42"/>
      <c r="F116" s="42"/>
      <c r="G116" s="42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</row>
    <row r="117" spans="1:32" x14ac:dyDescent="0.2">
      <c r="A117" s="15"/>
      <c r="B117" s="1" t="s">
        <v>188</v>
      </c>
      <c r="D117" s="42"/>
      <c r="E117" s="42"/>
      <c r="F117" s="42"/>
      <c r="G117" s="42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</row>
    <row r="118" spans="1:32" x14ac:dyDescent="0.2">
      <c r="A118" s="15"/>
      <c r="D118" s="48"/>
      <c r="E118" s="48"/>
      <c r="F118" s="48"/>
      <c r="G118" s="48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</row>
    <row r="119" spans="1:32" ht="12.75" x14ac:dyDescent="0.2">
      <c r="A119" s="168" t="s">
        <v>197</v>
      </c>
      <c r="D119" s="48"/>
      <c r="E119" s="48"/>
      <c r="F119" s="48"/>
      <c r="G119" s="48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</row>
    <row r="120" spans="1:32" s="2" customFormat="1" x14ac:dyDescent="0.2">
      <c r="A120" s="33"/>
      <c r="B120" s="33"/>
      <c r="C120" s="33"/>
      <c r="D120" s="33"/>
      <c r="E120" s="33"/>
      <c r="F120" s="33"/>
      <c r="G120" s="33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</row>
    <row r="121" spans="1:32" s="2" customFormat="1" ht="18.75" customHeight="1" x14ac:dyDescent="0.2">
      <c r="A121" s="192" t="s">
        <v>11</v>
      </c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</row>
    <row r="122" spans="1:32" ht="11.25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</row>
    <row r="123" spans="1:32" ht="45.75" customHeight="1" x14ac:dyDescent="0.2">
      <c r="A123" s="37" t="s">
        <v>12</v>
      </c>
      <c r="B123" s="38" t="s">
        <v>13</v>
      </c>
      <c r="C123" s="193" t="s">
        <v>14</v>
      </c>
      <c r="D123" s="193"/>
      <c r="E123" s="193"/>
      <c r="F123" s="172" t="s">
        <v>15</v>
      </c>
      <c r="G123" s="172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5"/>
      <c r="U123" s="29"/>
      <c r="V123" s="29"/>
      <c r="W123" s="29"/>
      <c r="X123" s="30"/>
      <c r="Y123" s="29"/>
      <c r="Z123" s="29"/>
      <c r="AA123" s="29"/>
      <c r="AB123" s="25"/>
      <c r="AC123" s="25"/>
    </row>
    <row r="124" spans="1:32" x14ac:dyDescent="0.2">
      <c r="A124" s="39">
        <v>1</v>
      </c>
      <c r="B124" s="40" t="str">
        <f>B105</f>
        <v>ТОО "Альянс-Фарм"</v>
      </c>
      <c r="C124" s="173" t="s">
        <v>193</v>
      </c>
      <c r="D124" s="174"/>
      <c r="E124" s="175"/>
      <c r="F124" s="176">
        <f>X71+X72+X74+X76+X81+X83+X84+X85+X86+X95+X98+X75</f>
        <v>1905976</v>
      </c>
      <c r="G124" s="177"/>
      <c r="H124" s="41"/>
      <c r="J124" s="41"/>
      <c r="L124" s="41"/>
      <c r="R124" s="41"/>
      <c r="T124" s="29"/>
      <c r="U124" s="29"/>
      <c r="V124" s="29"/>
      <c r="W124" s="29"/>
      <c r="X124" s="30"/>
      <c r="Y124" s="29"/>
      <c r="Z124" s="29"/>
      <c r="AA124" s="29"/>
      <c r="AB124" s="25"/>
      <c r="AC124" s="25"/>
    </row>
    <row r="125" spans="1:32" x14ac:dyDescent="0.2">
      <c r="A125" s="39">
        <v>2</v>
      </c>
      <c r="B125" s="111" t="str">
        <f>B106</f>
        <v>ТОО "INKAR"</v>
      </c>
      <c r="C125" s="173" t="s">
        <v>192</v>
      </c>
      <c r="D125" s="174"/>
      <c r="E125" s="175"/>
      <c r="F125" s="176">
        <f>X27+X28+X29+X31+X33+X34+X39+X44+X59+X60+X63+X64+X65+X66+X69+X77+X79+X80+X82+X35+X36+X37</f>
        <v>4556649.9000000004</v>
      </c>
      <c r="G125" s="177"/>
      <c r="H125" s="41"/>
      <c r="J125" s="41"/>
      <c r="L125" s="41"/>
      <c r="R125" s="41"/>
      <c r="T125" s="29"/>
      <c r="U125" s="29"/>
      <c r="V125" s="29"/>
      <c r="W125" s="29"/>
      <c r="X125" s="30"/>
      <c r="Y125" s="29"/>
      <c r="Z125" s="29"/>
      <c r="AA125" s="29"/>
      <c r="AB125" s="25"/>
      <c r="AC125" s="25"/>
    </row>
    <row r="126" spans="1:32" x14ac:dyDescent="0.2">
      <c r="A126" s="39">
        <v>3</v>
      </c>
      <c r="B126" s="111" t="str">
        <f>B107</f>
        <v>ТОО "Kelun-Kazpharm"</v>
      </c>
      <c r="C126" s="173" t="s">
        <v>191</v>
      </c>
      <c r="D126" s="174"/>
      <c r="E126" s="175"/>
      <c r="F126" s="176">
        <f>X32+X40+X41</f>
        <v>2349848</v>
      </c>
      <c r="G126" s="177"/>
      <c r="H126" s="41"/>
      <c r="J126" s="41"/>
      <c r="L126" s="41"/>
      <c r="R126" s="41"/>
      <c r="T126" s="29"/>
      <c r="U126" s="29"/>
      <c r="V126" s="29"/>
      <c r="W126" s="29"/>
      <c r="X126" s="30"/>
      <c r="Y126" s="29"/>
      <c r="Z126" s="29"/>
      <c r="AA126" s="29"/>
      <c r="AB126" s="25"/>
      <c r="AC126" s="25"/>
    </row>
    <row r="127" spans="1:32" x14ac:dyDescent="0.2">
      <c r="A127" s="39">
        <v>4</v>
      </c>
      <c r="B127" s="111" t="str">
        <f>B108</f>
        <v>ТОО "Аудан-Дәрі"</v>
      </c>
      <c r="C127" s="173" t="s">
        <v>190</v>
      </c>
      <c r="D127" s="174"/>
      <c r="E127" s="175"/>
      <c r="F127" s="176">
        <f>X45+X48+X49+X50+X51+X52+X53+X54+X55+X56+X58</f>
        <v>620950</v>
      </c>
      <c r="G127" s="177"/>
      <c r="H127" s="41"/>
      <c r="J127" s="41"/>
      <c r="L127" s="41"/>
      <c r="R127" s="41"/>
      <c r="T127" s="29"/>
      <c r="U127" s="29"/>
      <c r="V127" s="29"/>
      <c r="W127" s="29"/>
      <c r="X127" s="30"/>
      <c r="Y127" s="29"/>
      <c r="Z127" s="29"/>
      <c r="AA127" s="29"/>
      <c r="AB127" s="25"/>
      <c r="AC127" s="25"/>
    </row>
    <row r="128" spans="1:32" x14ac:dyDescent="0.2">
      <c r="A128" s="39">
        <v>5</v>
      </c>
      <c r="B128" s="111" t="str">
        <f>B110</f>
        <v>ТОО "Adamant Group"</v>
      </c>
      <c r="C128" s="173" t="s">
        <v>189</v>
      </c>
      <c r="D128" s="174"/>
      <c r="E128" s="175"/>
      <c r="F128" s="176">
        <f>X97</f>
        <v>360000</v>
      </c>
      <c r="G128" s="177"/>
      <c r="H128" s="41"/>
      <c r="J128" s="41"/>
      <c r="L128" s="41"/>
      <c r="R128" s="41"/>
      <c r="T128" s="29"/>
      <c r="U128" s="29"/>
      <c r="V128" s="29"/>
      <c r="W128" s="29"/>
      <c r="X128" s="30"/>
      <c r="Y128" s="29"/>
      <c r="Z128" s="29"/>
      <c r="AA128" s="29"/>
      <c r="AB128" s="25"/>
      <c r="AC128" s="25"/>
    </row>
    <row r="129" spans="1:32" x14ac:dyDescent="0.2">
      <c r="A129" s="108"/>
      <c r="B129" s="28"/>
      <c r="C129" s="109"/>
      <c r="D129" s="109"/>
      <c r="E129" s="109"/>
      <c r="F129" s="110"/>
      <c r="G129" s="110"/>
      <c r="H129" s="41"/>
      <c r="J129" s="41"/>
      <c r="L129" s="41"/>
      <c r="R129" s="41"/>
      <c r="T129" s="29"/>
      <c r="U129" s="29"/>
      <c r="V129" s="29"/>
      <c r="W129" s="29"/>
      <c r="X129" s="30"/>
      <c r="Y129" s="29"/>
      <c r="Z129" s="29"/>
      <c r="AA129" s="29"/>
      <c r="AB129" s="25"/>
      <c r="AC129" s="25"/>
    </row>
    <row r="130" spans="1:32" ht="12.75" x14ac:dyDescent="0.2">
      <c r="A130" s="168"/>
      <c r="B130" s="28"/>
      <c r="C130" s="109"/>
      <c r="D130" s="109"/>
      <c r="E130" s="109"/>
      <c r="F130" s="110"/>
      <c r="G130" s="110"/>
      <c r="H130" s="41"/>
      <c r="J130" s="41"/>
      <c r="L130" s="41"/>
      <c r="R130" s="41"/>
      <c r="T130" s="29"/>
      <c r="U130" s="29"/>
      <c r="V130" s="29"/>
      <c r="W130" s="29"/>
      <c r="X130" s="30"/>
      <c r="Y130" s="29"/>
      <c r="Z130" s="29"/>
      <c r="AA130" s="29"/>
      <c r="AB130" s="25"/>
      <c r="AC130" s="25"/>
    </row>
    <row r="131" spans="1:32" x14ac:dyDescent="0.2">
      <c r="A131" s="26"/>
      <c r="B131" s="26"/>
      <c r="C131" s="26"/>
      <c r="D131" s="188"/>
      <c r="E131" s="188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63"/>
      <c r="U131" s="29"/>
      <c r="V131" s="29"/>
      <c r="W131" s="29"/>
      <c r="X131" s="29"/>
      <c r="Y131" s="29"/>
      <c r="Z131" s="30"/>
      <c r="AA131" s="29"/>
      <c r="AB131" s="29"/>
      <c r="AC131" s="29"/>
      <c r="AD131" s="25"/>
      <c r="AE131" s="25"/>
      <c r="AF131" s="25"/>
    </row>
    <row r="132" spans="1:32" s="53" customFormat="1" ht="15.75" x14ac:dyDescent="0.25">
      <c r="A132" s="171" t="s">
        <v>194</v>
      </c>
      <c r="B132" s="171"/>
      <c r="C132" s="171"/>
      <c r="D132" s="171"/>
      <c r="E132" s="171"/>
      <c r="F132" s="171"/>
      <c r="G132" s="171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4"/>
      <c r="U132" s="55"/>
      <c r="V132" s="55"/>
      <c r="W132" s="55"/>
      <c r="X132" s="55"/>
      <c r="Y132" s="55"/>
      <c r="Z132" s="56"/>
      <c r="AA132" s="55"/>
      <c r="AB132" s="55"/>
      <c r="AC132" s="55"/>
      <c r="AD132" s="52"/>
      <c r="AE132" s="52"/>
      <c r="AF132" s="52"/>
    </row>
    <row r="133" spans="1:32" s="53" customFormat="1" ht="15.75" x14ac:dyDescent="0.25">
      <c r="A133" s="165"/>
      <c r="B133" s="165"/>
      <c r="C133" s="165"/>
      <c r="D133" s="165"/>
      <c r="E133" s="165"/>
      <c r="F133" s="165"/>
      <c r="G133" s="165"/>
      <c r="T133" s="57"/>
      <c r="U133" s="57"/>
      <c r="V133" s="57"/>
      <c r="W133" s="57"/>
      <c r="X133" s="57"/>
      <c r="Y133" s="58"/>
      <c r="Z133" s="57"/>
      <c r="AA133" s="57"/>
      <c r="AB133" s="57"/>
    </row>
    <row r="134" spans="1:32" ht="12.75" x14ac:dyDescent="0.2">
      <c r="A134" s="171" t="s">
        <v>195</v>
      </c>
      <c r="B134" s="171"/>
      <c r="C134" s="171"/>
      <c r="D134" s="171"/>
      <c r="E134" s="171"/>
      <c r="F134" s="171"/>
      <c r="G134" s="171"/>
    </row>
    <row r="135" spans="1:32" ht="12.75" x14ac:dyDescent="0.2">
      <c r="A135" s="165"/>
      <c r="B135" s="165"/>
      <c r="C135" s="165"/>
      <c r="D135" s="165"/>
      <c r="E135" s="165"/>
      <c r="F135" s="165"/>
      <c r="G135" s="165"/>
    </row>
    <row r="136" spans="1:32" ht="12.75" x14ac:dyDescent="0.2">
      <c r="A136" s="165"/>
      <c r="B136" s="165"/>
      <c r="C136" s="165"/>
      <c r="D136" s="165"/>
      <c r="E136" s="165"/>
      <c r="F136" s="165"/>
      <c r="G136" s="165"/>
    </row>
    <row r="137" spans="1:32" ht="12.75" x14ac:dyDescent="0.2">
      <c r="A137" s="171" t="s">
        <v>196</v>
      </c>
      <c r="B137" s="171"/>
      <c r="C137" s="171"/>
      <c r="D137" s="171"/>
      <c r="E137" s="171"/>
      <c r="F137" s="171"/>
      <c r="G137" s="171"/>
    </row>
    <row r="138" spans="1:32" ht="12.75" x14ac:dyDescent="0.2">
      <c r="A138" s="165"/>
      <c r="B138" s="165"/>
      <c r="C138" s="165"/>
      <c r="D138" s="165"/>
      <c r="E138" s="165"/>
      <c r="F138" s="165"/>
      <c r="G138" s="165"/>
    </row>
  </sheetData>
  <mergeCells count="53">
    <mergeCell ref="AD10:AF10"/>
    <mergeCell ref="D131:E131"/>
    <mergeCell ref="F131:S131"/>
    <mergeCell ref="A101:T101"/>
    <mergeCell ref="T24:T26"/>
    <mergeCell ref="E25:E26"/>
    <mergeCell ref="F25:F26"/>
    <mergeCell ref="G25:G26"/>
    <mergeCell ref="A24:A26"/>
    <mergeCell ref="B24:B26"/>
    <mergeCell ref="C24:C26"/>
    <mergeCell ref="D24:D26"/>
    <mergeCell ref="E24:G24"/>
    <mergeCell ref="A121:T121"/>
    <mergeCell ref="C123:E123"/>
    <mergeCell ref="C124:E124"/>
    <mergeCell ref="A7:D7"/>
    <mergeCell ref="A2:S2"/>
    <mergeCell ref="A3:S3"/>
    <mergeCell ref="A4:D4"/>
    <mergeCell ref="A5:C5"/>
    <mergeCell ref="A6:T6"/>
    <mergeCell ref="F123:G123"/>
    <mergeCell ref="H24:I24"/>
    <mergeCell ref="H25:I25"/>
    <mergeCell ref="J24:K24"/>
    <mergeCell ref="A12:T12"/>
    <mergeCell ref="A14:T14"/>
    <mergeCell ref="N24:O24"/>
    <mergeCell ref="P24:Q24"/>
    <mergeCell ref="N25:O25"/>
    <mergeCell ref="P25:Q25"/>
    <mergeCell ref="R24:S24"/>
    <mergeCell ref="R25:S25"/>
    <mergeCell ref="A8:D8"/>
    <mergeCell ref="A9:S9"/>
    <mergeCell ref="A10:W10"/>
    <mergeCell ref="A137:G137"/>
    <mergeCell ref="X24:X26"/>
    <mergeCell ref="A132:G132"/>
    <mergeCell ref="A134:G134"/>
    <mergeCell ref="C125:E125"/>
    <mergeCell ref="C126:E126"/>
    <mergeCell ref="C127:E127"/>
    <mergeCell ref="C128:E128"/>
    <mergeCell ref="F125:G125"/>
    <mergeCell ref="F126:G126"/>
    <mergeCell ref="F127:G127"/>
    <mergeCell ref="F128:G128"/>
    <mergeCell ref="F124:G124"/>
    <mergeCell ref="J25:K25"/>
    <mergeCell ref="L24:M24"/>
    <mergeCell ref="L25:M25"/>
  </mergeCells>
  <conditionalFormatting sqref="B93:B98">
    <cfRule type="expression" dxfId="47" priority="22" stopIfTrue="1">
      <formula>VLOOKUP(#REF!,#REF!,11,)=1</formula>
    </cfRule>
    <cfRule type="expression" dxfId="46" priority="23" stopIfTrue="1">
      <formula>VLOOKUP(#REF!,#REF!,11,)=2</formula>
    </cfRule>
    <cfRule type="expression" dxfId="45" priority="24" stopIfTrue="1">
      <formula>VLOOKUP(#REF!,#REF!,11,)=3</formula>
    </cfRule>
  </conditionalFormatting>
  <conditionalFormatting sqref="B93:B98">
    <cfRule type="expression" dxfId="44" priority="19" stopIfTrue="1">
      <formula>VLOOKUP(#REF!,#REF!,11,)=1</formula>
    </cfRule>
    <cfRule type="expression" dxfId="43" priority="20" stopIfTrue="1">
      <formula>VLOOKUP(#REF!,#REF!,11,)=2</formula>
    </cfRule>
    <cfRule type="expression" dxfId="42" priority="21" stopIfTrue="1">
      <formula>VLOOKUP(#REF!,#REF!,11,)=3</formula>
    </cfRule>
  </conditionalFormatting>
  <conditionalFormatting sqref="C93:C98">
    <cfRule type="expression" dxfId="41" priority="13" stopIfTrue="1">
      <formula>"#n/a"</formula>
    </cfRule>
    <cfRule type="expression" dxfId="40" priority="14" stopIfTrue="1">
      <formula>"#n/a"</formula>
    </cfRule>
    <cfRule type="expression" dxfId="39" priority="15" stopIfTrue="1">
      <formula>"#n/a"</formula>
    </cfRule>
  </conditionalFormatting>
  <conditionalFormatting sqref="C93:C98">
    <cfRule type="expression" dxfId="38" priority="16" stopIfTrue="1">
      <formula>#N/A</formula>
    </cfRule>
    <cfRule type="expression" dxfId="37" priority="17" stopIfTrue="1">
      <formula>#N/A</formula>
    </cfRule>
    <cfRule type="expression" dxfId="36" priority="18" stopIfTrue="1">
      <formula>#N/A</formula>
    </cfRule>
  </conditionalFormatting>
  <pageMargins left="0.31496062992125984" right="0" top="0.43307086614173229" bottom="0.39370078740157483" header="0.11811023622047245" footer="0.15748031496062992"/>
  <pageSetup paperSize="9" scale="75" fitToHeight="0" orientation="landscape" r:id="rId1"/>
  <rowBreaks count="1" manualBreakCount="1">
    <brk id="94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topLeftCell="A13" workbookViewId="0">
      <selection activeCell="AA27" sqref="AA27"/>
    </sheetView>
  </sheetViews>
  <sheetFormatPr defaultRowHeight="12" x14ac:dyDescent="0.2"/>
  <cols>
    <col min="1" max="1" width="4.28515625" style="1" customWidth="1"/>
    <col min="2" max="2" width="18.5703125" style="1" customWidth="1"/>
    <col min="3" max="3" width="40.85546875" style="1" customWidth="1"/>
    <col min="4" max="4" width="8.42578125" style="1" customWidth="1"/>
    <col min="5" max="5" width="10.5703125" style="1" customWidth="1"/>
    <col min="6" max="6" width="12.5703125" style="1" customWidth="1"/>
    <col min="7" max="7" width="15.140625" style="1" customWidth="1"/>
    <col min="8" max="9" width="13.42578125" style="121" hidden="1" customWidth="1"/>
    <col min="10" max="10" width="11.140625" style="113" hidden="1" customWidth="1"/>
    <col min="11" max="11" width="13.42578125" style="113" hidden="1" customWidth="1"/>
    <col min="12" max="12" width="11.85546875" style="130" hidden="1" customWidth="1"/>
    <col min="13" max="13" width="15.5703125" style="130" hidden="1" customWidth="1"/>
    <col min="14" max="15" width="15.5703125" style="139" hidden="1" customWidth="1"/>
    <col min="16" max="17" width="15.5703125" style="1" hidden="1" customWidth="1"/>
    <col min="18" max="18" width="11.140625" style="148" hidden="1" customWidth="1"/>
    <col min="19" max="19" width="12.42578125" style="148" hidden="1" customWidth="1"/>
    <col min="20" max="20" width="16" style="4" customWidth="1"/>
    <col min="21" max="21" width="31" style="5" hidden="1" customWidth="1"/>
    <col min="22" max="22" width="18.5703125" style="5" hidden="1" customWidth="1"/>
    <col min="23" max="23" width="0.140625" style="5" hidden="1" customWidth="1"/>
    <col min="24" max="24" width="14.85546875" style="5" customWidth="1"/>
    <col min="25" max="25" width="14.140625" style="5" customWidth="1"/>
    <col min="26" max="26" width="14.140625" style="17" customWidth="1"/>
    <col min="27" max="28" width="14.140625" style="5" customWidth="1"/>
    <col min="29" max="29" width="16.5703125" style="5" customWidth="1"/>
    <col min="30" max="30" width="14.42578125" style="1" customWidth="1"/>
    <col min="31" max="31" width="14.7109375" style="1" customWidth="1"/>
    <col min="32" max="32" width="15.42578125" style="1" customWidth="1"/>
    <col min="33" max="16384" width="9.140625" style="1"/>
  </cols>
  <sheetData>
    <row r="2" spans="1:32" x14ac:dyDescent="0.2">
      <c r="A2" s="183" t="s">
        <v>30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8"/>
      <c r="U2" s="8"/>
      <c r="V2" s="8"/>
      <c r="W2" s="8"/>
      <c r="X2" s="8"/>
      <c r="Y2" s="8"/>
      <c r="Z2" s="9"/>
      <c r="AA2" s="9"/>
      <c r="AB2" s="9"/>
      <c r="AC2" s="9"/>
      <c r="AD2" s="9"/>
      <c r="AE2" s="9"/>
      <c r="AF2" s="9"/>
    </row>
    <row r="3" spans="1:32" x14ac:dyDescent="0.2">
      <c r="A3" s="184" t="s">
        <v>10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15" customFormat="1" x14ac:dyDescent="0.2">
      <c r="A4" s="185" t="s">
        <v>32</v>
      </c>
      <c r="B4" s="185"/>
      <c r="C4" s="185"/>
      <c r="D4" s="185"/>
      <c r="E4" s="11"/>
      <c r="F4" s="11"/>
      <c r="G4" s="11"/>
      <c r="H4" s="120"/>
      <c r="I4" s="120"/>
      <c r="J4" s="112"/>
      <c r="K4" s="112"/>
      <c r="L4" s="129"/>
      <c r="M4" s="129"/>
      <c r="N4" s="138"/>
      <c r="O4" s="138"/>
      <c r="P4" s="11"/>
      <c r="Q4" s="11"/>
      <c r="R4" s="147"/>
      <c r="S4" s="147"/>
      <c r="T4" s="12"/>
      <c r="U4" s="13"/>
      <c r="V4" s="13"/>
      <c r="W4" s="13"/>
      <c r="X4" s="14"/>
      <c r="Y4" s="14"/>
      <c r="Z4" s="14"/>
    </row>
    <row r="5" spans="1:32" x14ac:dyDescent="0.2">
      <c r="A5" s="179" t="s">
        <v>31</v>
      </c>
      <c r="B5" s="179"/>
      <c r="C5" s="179"/>
      <c r="D5" s="16"/>
    </row>
    <row r="6" spans="1:32" x14ac:dyDescent="0.2">
      <c r="A6" s="186" t="s">
        <v>23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2" x14ac:dyDescent="0.2">
      <c r="A7" s="179" t="s">
        <v>33</v>
      </c>
      <c r="B7" s="179"/>
      <c r="C7" s="179"/>
      <c r="D7" s="179"/>
      <c r="E7" s="59"/>
      <c r="F7" s="59"/>
      <c r="G7" s="59"/>
      <c r="H7" s="122"/>
      <c r="I7" s="122"/>
      <c r="J7" s="114"/>
      <c r="K7" s="114"/>
      <c r="L7" s="131"/>
      <c r="M7" s="131"/>
      <c r="N7" s="140"/>
      <c r="O7" s="140"/>
      <c r="P7" s="59"/>
      <c r="Q7" s="59"/>
      <c r="R7" s="149"/>
      <c r="S7" s="149"/>
      <c r="T7" s="59"/>
      <c r="U7" s="62"/>
      <c r="V7" s="62"/>
      <c r="W7" s="62"/>
      <c r="X7" s="62"/>
      <c r="Y7" s="62"/>
      <c r="Z7" s="16"/>
      <c r="AA7" s="62"/>
      <c r="AB7" s="62"/>
      <c r="AC7" s="62"/>
      <c r="AD7" s="59"/>
      <c r="AE7" s="59"/>
    </row>
    <row r="8" spans="1:32" x14ac:dyDescent="0.2">
      <c r="A8" s="179" t="s">
        <v>34</v>
      </c>
      <c r="B8" s="179"/>
      <c r="C8" s="179"/>
      <c r="D8" s="179"/>
    </row>
    <row r="9" spans="1:32" x14ac:dyDescent="0.2">
      <c r="A9" s="179" t="s">
        <v>26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</row>
    <row r="10" spans="1:32" x14ac:dyDescent="0.2">
      <c r="A10" s="180" t="s">
        <v>27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60"/>
      <c r="Y10" s="60"/>
      <c r="Z10" s="22"/>
      <c r="AA10" s="60"/>
      <c r="AB10" s="60"/>
      <c r="AD10" s="187"/>
      <c r="AE10" s="187"/>
      <c r="AF10" s="187"/>
    </row>
    <row r="11" spans="1:32" x14ac:dyDescent="0.2">
      <c r="A11" s="3"/>
      <c r="B11" s="3"/>
    </row>
    <row r="12" spans="1:32" ht="12.75" thickBot="1" x14ac:dyDescent="0.25">
      <c r="A12" s="181" t="s">
        <v>0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</row>
    <row r="13" spans="1:32" x14ac:dyDescent="0.2">
      <c r="A13" s="3"/>
      <c r="B13" s="3"/>
    </row>
    <row r="14" spans="1:32" x14ac:dyDescent="0.2">
      <c r="A14" s="182" t="s">
        <v>18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</row>
    <row r="15" spans="1:32" ht="48" x14ac:dyDescent="0.2">
      <c r="A15" s="23" t="s">
        <v>1</v>
      </c>
      <c r="B15" s="23" t="s">
        <v>16</v>
      </c>
      <c r="C15" s="23" t="s">
        <v>17</v>
      </c>
    </row>
    <row r="16" spans="1:32" x14ac:dyDescent="0.2">
      <c r="A16" s="23">
        <v>1</v>
      </c>
      <c r="B16" s="23" t="s">
        <v>35</v>
      </c>
      <c r="C16" s="23" t="s">
        <v>36</v>
      </c>
    </row>
    <row r="17" spans="1:30" x14ac:dyDescent="0.2">
      <c r="A17" s="23">
        <v>2</v>
      </c>
      <c r="B17" s="23" t="s">
        <v>37</v>
      </c>
      <c r="C17" s="23" t="s">
        <v>38</v>
      </c>
    </row>
    <row r="18" spans="1:30" ht="24" x14ac:dyDescent="0.2">
      <c r="A18" s="23">
        <v>3</v>
      </c>
      <c r="B18" s="23" t="s">
        <v>39</v>
      </c>
      <c r="C18" s="23" t="s">
        <v>43</v>
      </c>
    </row>
    <row r="19" spans="1:30" x14ac:dyDescent="0.2">
      <c r="A19" s="23">
        <v>4</v>
      </c>
      <c r="B19" s="23" t="s">
        <v>40</v>
      </c>
      <c r="C19" s="23" t="s">
        <v>44</v>
      </c>
    </row>
    <row r="20" spans="1:30" x14ac:dyDescent="0.2">
      <c r="A20" s="23">
        <v>5</v>
      </c>
      <c r="B20" s="23" t="s">
        <v>41</v>
      </c>
      <c r="C20" s="23" t="s">
        <v>45</v>
      </c>
    </row>
    <row r="21" spans="1:30" x14ac:dyDescent="0.2">
      <c r="A21" s="23">
        <v>6</v>
      </c>
      <c r="B21" s="23" t="s">
        <v>42</v>
      </c>
      <c r="C21" s="23" t="s">
        <v>46</v>
      </c>
    </row>
    <row r="22" spans="1:30" x14ac:dyDescent="0.2">
      <c r="A22" s="24"/>
      <c r="B22" s="24"/>
      <c r="C22" s="24"/>
    </row>
    <row r="23" spans="1:30" x14ac:dyDescent="0.2">
      <c r="A23" s="3" t="s">
        <v>19</v>
      </c>
      <c r="B23" s="3"/>
    </row>
    <row r="24" spans="1:30" x14ac:dyDescent="0.2">
      <c r="A24" s="178" t="s">
        <v>1</v>
      </c>
      <c r="B24" s="178" t="s">
        <v>2</v>
      </c>
      <c r="C24" s="178" t="s">
        <v>3</v>
      </c>
      <c r="D24" s="172" t="s">
        <v>4</v>
      </c>
      <c r="E24" s="178" t="s">
        <v>28</v>
      </c>
      <c r="F24" s="178"/>
      <c r="G24" s="178"/>
      <c r="H24" s="194" t="s">
        <v>5</v>
      </c>
      <c r="I24" s="194"/>
      <c r="J24" s="195" t="s">
        <v>5</v>
      </c>
      <c r="K24" s="195"/>
      <c r="L24" s="196" t="s">
        <v>5</v>
      </c>
      <c r="M24" s="196"/>
      <c r="N24" s="197" t="s">
        <v>5</v>
      </c>
      <c r="O24" s="197"/>
      <c r="P24" s="178" t="s">
        <v>5</v>
      </c>
      <c r="Q24" s="178"/>
      <c r="R24" s="198" t="s">
        <v>5</v>
      </c>
      <c r="S24" s="198"/>
      <c r="T24" s="178" t="s">
        <v>6</v>
      </c>
      <c r="U24" s="6"/>
      <c r="V24" s="25"/>
      <c r="W24" s="25"/>
      <c r="X24" s="172" t="s">
        <v>9</v>
      </c>
      <c r="Y24" s="26"/>
      <c r="Z24" s="26"/>
      <c r="AA24" s="26"/>
      <c r="AB24" s="27"/>
      <c r="AC24" s="6"/>
      <c r="AD24" s="25"/>
    </row>
    <row r="25" spans="1:30" x14ac:dyDescent="0.2">
      <c r="A25" s="178"/>
      <c r="B25" s="178"/>
      <c r="C25" s="178"/>
      <c r="D25" s="172"/>
      <c r="E25" s="190" t="s">
        <v>7</v>
      </c>
      <c r="F25" s="191" t="s">
        <v>8</v>
      </c>
      <c r="G25" s="191" t="s">
        <v>9</v>
      </c>
      <c r="H25" s="194" t="str">
        <f>B16</f>
        <v>ТОО "Альянс-Фарм"</v>
      </c>
      <c r="I25" s="194"/>
      <c r="J25" s="195" t="str">
        <f>B17</f>
        <v>ТОО "INKAR"</v>
      </c>
      <c r="K25" s="195"/>
      <c r="L25" s="196" t="str">
        <f>B18</f>
        <v>ТОО "Kelun-Kazpharm"</v>
      </c>
      <c r="M25" s="196"/>
      <c r="N25" s="197" t="str">
        <f>B19</f>
        <v>ТОО "Аудан-Дәрі"</v>
      </c>
      <c r="O25" s="197"/>
      <c r="P25" s="178" t="str">
        <f>B20</f>
        <v>ТОО "СП Технология"</v>
      </c>
      <c r="Q25" s="178"/>
      <c r="R25" s="198" t="str">
        <f>B21</f>
        <v>ТОО "Adamant Group"</v>
      </c>
      <c r="S25" s="198"/>
      <c r="T25" s="178"/>
      <c r="U25" s="7"/>
      <c r="V25" s="27"/>
      <c r="W25" s="26"/>
      <c r="X25" s="172"/>
      <c r="Y25" s="27"/>
      <c r="Z25" s="25"/>
      <c r="AA25" s="25"/>
      <c r="AB25" s="1"/>
      <c r="AC25" s="1"/>
    </row>
    <row r="26" spans="1:30" ht="24" x14ac:dyDescent="0.2">
      <c r="A26" s="178"/>
      <c r="B26" s="178"/>
      <c r="C26" s="178"/>
      <c r="D26" s="172"/>
      <c r="E26" s="190"/>
      <c r="F26" s="191"/>
      <c r="G26" s="191"/>
      <c r="H26" s="123" t="s">
        <v>8</v>
      </c>
      <c r="I26" s="123" t="s">
        <v>9</v>
      </c>
      <c r="J26" s="115" t="s">
        <v>8</v>
      </c>
      <c r="K26" s="115" t="s">
        <v>9</v>
      </c>
      <c r="L26" s="132" t="s">
        <v>8</v>
      </c>
      <c r="M26" s="132" t="s">
        <v>9</v>
      </c>
      <c r="N26" s="141" t="s">
        <v>8</v>
      </c>
      <c r="O26" s="141" t="s">
        <v>9</v>
      </c>
      <c r="P26" s="101" t="s">
        <v>8</v>
      </c>
      <c r="Q26" s="101" t="s">
        <v>9</v>
      </c>
      <c r="R26" s="150" t="s">
        <v>8</v>
      </c>
      <c r="S26" s="150" t="s">
        <v>9</v>
      </c>
      <c r="T26" s="178"/>
      <c r="U26" s="7"/>
      <c r="V26" s="27"/>
      <c r="W26" s="26"/>
      <c r="X26" s="172"/>
      <c r="Y26" s="27"/>
      <c r="Z26" s="25"/>
      <c r="AA26" s="25"/>
      <c r="AB26" s="1"/>
      <c r="AC26" s="1"/>
    </row>
    <row r="27" spans="1:30" ht="38.25" x14ac:dyDescent="0.2">
      <c r="A27" s="64">
        <v>45</v>
      </c>
      <c r="B27" s="72" t="s">
        <v>139</v>
      </c>
      <c r="C27" s="66" t="s">
        <v>140</v>
      </c>
      <c r="D27" s="89" t="s">
        <v>29</v>
      </c>
      <c r="E27" s="90">
        <v>500</v>
      </c>
      <c r="F27" s="88">
        <v>70</v>
      </c>
      <c r="G27" s="102">
        <f t="shared" ref="G27:G36" si="0">E27*F27</f>
        <v>35000</v>
      </c>
      <c r="H27" s="124">
        <v>35</v>
      </c>
      <c r="I27" s="124">
        <f t="shared" ref="I27:I36" si="1">E27*H27</f>
        <v>17500</v>
      </c>
      <c r="J27" s="100">
        <v>65</v>
      </c>
      <c r="K27" s="100">
        <f t="shared" ref="K27:K36" si="2">E27*J27</f>
        <v>32500</v>
      </c>
      <c r="L27" s="133"/>
      <c r="M27" s="133"/>
      <c r="N27" s="142"/>
      <c r="O27" s="142"/>
      <c r="P27" s="50"/>
      <c r="Q27" s="50"/>
      <c r="R27" s="151"/>
      <c r="S27" s="151"/>
      <c r="T27" s="124">
        <v>35</v>
      </c>
      <c r="U27" s="7"/>
      <c r="V27" s="27"/>
      <c r="W27" s="26"/>
      <c r="X27" s="162">
        <f t="shared" ref="X27:X35" si="3">E27*T27</f>
        <v>17500</v>
      </c>
      <c r="Y27" s="27"/>
      <c r="Z27" s="25"/>
      <c r="AA27" s="25"/>
      <c r="AB27" s="1"/>
      <c r="AC27" s="1"/>
    </row>
    <row r="28" spans="1:30" ht="12.75" x14ac:dyDescent="0.2">
      <c r="A28" s="64">
        <v>46</v>
      </c>
      <c r="B28" s="81" t="s">
        <v>141</v>
      </c>
      <c r="C28" s="66" t="s">
        <v>142</v>
      </c>
      <c r="D28" s="91" t="s">
        <v>29</v>
      </c>
      <c r="E28" s="87">
        <v>300</v>
      </c>
      <c r="F28" s="88">
        <v>176</v>
      </c>
      <c r="G28" s="102">
        <f t="shared" si="0"/>
        <v>52800</v>
      </c>
      <c r="H28" s="124">
        <v>103</v>
      </c>
      <c r="I28" s="124">
        <f t="shared" si="1"/>
        <v>30900</v>
      </c>
      <c r="J28" s="100">
        <v>120</v>
      </c>
      <c r="K28" s="100">
        <f t="shared" si="2"/>
        <v>36000</v>
      </c>
      <c r="L28" s="133"/>
      <c r="M28" s="133"/>
      <c r="N28" s="142"/>
      <c r="O28" s="142"/>
      <c r="P28" s="50"/>
      <c r="Q28" s="50"/>
      <c r="R28" s="151"/>
      <c r="S28" s="151"/>
      <c r="T28" s="124">
        <v>103</v>
      </c>
      <c r="U28" s="7"/>
      <c r="V28" s="27"/>
      <c r="W28" s="26"/>
      <c r="X28" s="162">
        <f t="shared" si="3"/>
        <v>30900</v>
      </c>
      <c r="Y28" s="27"/>
      <c r="Z28" s="25"/>
      <c r="AA28" s="25"/>
      <c r="AB28" s="1"/>
      <c r="AC28" s="1"/>
    </row>
    <row r="29" spans="1:30" ht="25.5" x14ac:dyDescent="0.2">
      <c r="A29" s="64">
        <v>48</v>
      </c>
      <c r="B29" s="83" t="s">
        <v>144</v>
      </c>
      <c r="C29" s="66" t="s">
        <v>144</v>
      </c>
      <c r="D29" s="91" t="s">
        <v>145</v>
      </c>
      <c r="E29" s="90">
        <v>100</v>
      </c>
      <c r="F29" s="88">
        <v>184</v>
      </c>
      <c r="G29" s="102">
        <f t="shared" si="0"/>
        <v>18400</v>
      </c>
      <c r="H29" s="124">
        <v>99.56</v>
      </c>
      <c r="I29" s="124">
        <f t="shared" si="1"/>
        <v>9956</v>
      </c>
      <c r="J29" s="100">
        <v>150</v>
      </c>
      <c r="K29" s="100">
        <f t="shared" si="2"/>
        <v>15000</v>
      </c>
      <c r="L29" s="133"/>
      <c r="M29" s="133"/>
      <c r="N29" s="142"/>
      <c r="O29" s="142"/>
      <c r="P29" s="50"/>
      <c r="Q29" s="50"/>
      <c r="R29" s="151"/>
      <c r="S29" s="151"/>
      <c r="T29" s="124">
        <v>99.56</v>
      </c>
      <c r="U29" s="7"/>
      <c r="V29" s="27"/>
      <c r="W29" s="26"/>
      <c r="X29" s="162">
        <f t="shared" si="3"/>
        <v>9956</v>
      </c>
      <c r="Y29" s="27"/>
      <c r="Z29" s="25"/>
      <c r="AA29" s="25"/>
      <c r="AB29" s="1"/>
      <c r="AC29" s="1"/>
    </row>
    <row r="30" spans="1:30" ht="38.25" x14ac:dyDescent="0.2">
      <c r="A30" s="64">
        <v>49</v>
      </c>
      <c r="B30" s="81" t="s">
        <v>146</v>
      </c>
      <c r="C30" s="66" t="s">
        <v>146</v>
      </c>
      <c r="D30" s="91" t="s">
        <v>29</v>
      </c>
      <c r="E30" s="90">
        <v>25000</v>
      </c>
      <c r="F30" s="88">
        <v>78</v>
      </c>
      <c r="G30" s="102">
        <f t="shared" si="0"/>
        <v>1950000</v>
      </c>
      <c r="H30" s="124">
        <v>40</v>
      </c>
      <c r="I30" s="124">
        <f t="shared" si="1"/>
        <v>1000000</v>
      </c>
      <c r="J30" s="100">
        <v>44</v>
      </c>
      <c r="K30" s="100">
        <f t="shared" si="2"/>
        <v>1100000</v>
      </c>
      <c r="L30" s="133"/>
      <c r="M30" s="133"/>
      <c r="N30" s="142"/>
      <c r="O30" s="142"/>
      <c r="P30" s="50">
        <v>78</v>
      </c>
      <c r="Q30" s="50">
        <f>E30*P30</f>
        <v>1950000</v>
      </c>
      <c r="R30" s="151">
        <v>60</v>
      </c>
      <c r="S30" s="151">
        <f>E30*R30</f>
        <v>1500000</v>
      </c>
      <c r="T30" s="124">
        <v>40</v>
      </c>
      <c r="U30" s="7"/>
      <c r="V30" s="27"/>
      <c r="W30" s="26"/>
      <c r="X30" s="162">
        <f t="shared" si="3"/>
        <v>1000000</v>
      </c>
      <c r="Y30" s="27"/>
      <c r="Z30" s="25"/>
      <c r="AA30" s="25"/>
      <c r="AB30" s="1"/>
      <c r="AC30" s="1"/>
    </row>
    <row r="31" spans="1:30" ht="12.75" x14ac:dyDescent="0.2">
      <c r="A31" s="64">
        <v>50</v>
      </c>
      <c r="B31" s="72" t="s">
        <v>147</v>
      </c>
      <c r="C31" s="66" t="s">
        <v>148</v>
      </c>
      <c r="D31" s="89" t="s">
        <v>29</v>
      </c>
      <c r="E31" s="90">
        <v>62000</v>
      </c>
      <c r="F31" s="88">
        <v>10</v>
      </c>
      <c r="G31" s="102">
        <f t="shared" si="0"/>
        <v>620000</v>
      </c>
      <c r="H31" s="124">
        <v>3.4</v>
      </c>
      <c r="I31" s="124">
        <f t="shared" si="1"/>
        <v>210800</v>
      </c>
      <c r="J31" s="100">
        <v>5</v>
      </c>
      <c r="K31" s="100">
        <f t="shared" si="2"/>
        <v>310000</v>
      </c>
      <c r="L31" s="133"/>
      <c r="M31" s="133"/>
      <c r="N31" s="142"/>
      <c r="O31" s="142"/>
      <c r="P31" s="50">
        <v>10</v>
      </c>
      <c r="Q31" s="50">
        <f>E31*P31</f>
        <v>620000</v>
      </c>
      <c r="R31" s="151">
        <v>5.5</v>
      </c>
      <c r="S31" s="151">
        <f>E31*R31</f>
        <v>341000</v>
      </c>
      <c r="T31" s="124">
        <v>3.4</v>
      </c>
      <c r="U31" s="7"/>
      <c r="V31" s="27"/>
      <c r="W31" s="26"/>
      <c r="X31" s="162">
        <f t="shared" si="3"/>
        <v>210800</v>
      </c>
      <c r="Y31" s="27"/>
      <c r="Z31" s="25"/>
      <c r="AA31" s="25"/>
      <c r="AB31" s="1"/>
      <c r="AC31" s="1"/>
    </row>
    <row r="32" spans="1:30" ht="12.75" x14ac:dyDescent="0.2">
      <c r="A32" s="64">
        <v>55</v>
      </c>
      <c r="B32" s="72" t="s">
        <v>156</v>
      </c>
      <c r="C32" s="66" t="s">
        <v>157</v>
      </c>
      <c r="D32" s="89" t="s">
        <v>29</v>
      </c>
      <c r="E32" s="90">
        <v>10</v>
      </c>
      <c r="F32" s="88">
        <v>1880</v>
      </c>
      <c r="G32" s="102">
        <f t="shared" si="0"/>
        <v>18800</v>
      </c>
      <c r="H32" s="124">
        <v>897</v>
      </c>
      <c r="I32" s="124">
        <f t="shared" si="1"/>
        <v>8970</v>
      </c>
      <c r="J32" s="100">
        <v>1200</v>
      </c>
      <c r="K32" s="100">
        <f t="shared" si="2"/>
        <v>12000</v>
      </c>
      <c r="L32" s="133"/>
      <c r="M32" s="133"/>
      <c r="N32" s="142"/>
      <c r="O32" s="142"/>
      <c r="P32" s="50"/>
      <c r="Q32" s="50"/>
      <c r="R32" s="151"/>
      <c r="S32" s="151"/>
      <c r="T32" s="124">
        <v>897</v>
      </c>
      <c r="U32" s="7"/>
      <c r="V32" s="27"/>
      <c r="W32" s="26"/>
      <c r="X32" s="162">
        <f t="shared" si="3"/>
        <v>8970</v>
      </c>
      <c r="Y32" s="27"/>
      <c r="Z32" s="25"/>
      <c r="AA32" s="25"/>
      <c r="AB32" s="1"/>
      <c r="AC32" s="1"/>
    </row>
    <row r="33" spans="1:32" ht="12.75" x14ac:dyDescent="0.2">
      <c r="A33" s="64">
        <v>57</v>
      </c>
      <c r="B33" s="81" t="s">
        <v>160</v>
      </c>
      <c r="C33" s="66" t="s">
        <v>161</v>
      </c>
      <c r="D33" s="91" t="s">
        <v>29</v>
      </c>
      <c r="E33" s="90">
        <v>1100</v>
      </c>
      <c r="F33" s="88">
        <v>40</v>
      </c>
      <c r="G33" s="102">
        <f t="shared" si="0"/>
        <v>44000</v>
      </c>
      <c r="H33" s="124">
        <v>17</v>
      </c>
      <c r="I33" s="124">
        <f t="shared" si="1"/>
        <v>18700</v>
      </c>
      <c r="J33" s="100">
        <v>18</v>
      </c>
      <c r="K33" s="100">
        <f t="shared" si="2"/>
        <v>19800</v>
      </c>
      <c r="L33" s="133"/>
      <c r="M33" s="133"/>
      <c r="N33" s="142"/>
      <c r="O33" s="142"/>
      <c r="P33" s="50"/>
      <c r="Q33" s="50"/>
      <c r="R33" s="151"/>
      <c r="S33" s="151"/>
      <c r="T33" s="124">
        <v>17</v>
      </c>
      <c r="U33" s="7"/>
      <c r="V33" s="27"/>
      <c r="W33" s="26"/>
      <c r="X33" s="162">
        <f t="shared" si="3"/>
        <v>18700</v>
      </c>
      <c r="Y33" s="27"/>
      <c r="Z33" s="25"/>
      <c r="AA33" s="25"/>
      <c r="AB33" s="1"/>
      <c r="AC33" s="1"/>
    </row>
    <row r="34" spans="1:32" ht="12.75" x14ac:dyDescent="0.2">
      <c r="A34" s="64">
        <v>58</v>
      </c>
      <c r="B34" s="72" t="s">
        <v>162</v>
      </c>
      <c r="C34" s="66" t="s">
        <v>163</v>
      </c>
      <c r="D34" s="89" t="s">
        <v>29</v>
      </c>
      <c r="E34" s="90">
        <v>25000</v>
      </c>
      <c r="F34" s="88">
        <v>35</v>
      </c>
      <c r="G34" s="102">
        <f t="shared" si="0"/>
        <v>875000</v>
      </c>
      <c r="H34" s="124">
        <v>17</v>
      </c>
      <c r="I34" s="124">
        <f t="shared" si="1"/>
        <v>425000</v>
      </c>
      <c r="J34" s="100">
        <v>19</v>
      </c>
      <c r="K34" s="100">
        <f t="shared" si="2"/>
        <v>475000</v>
      </c>
      <c r="L34" s="133"/>
      <c r="M34" s="133"/>
      <c r="N34" s="142"/>
      <c r="O34" s="142"/>
      <c r="P34" s="50">
        <v>35</v>
      </c>
      <c r="Q34" s="50">
        <f>E34*P34</f>
        <v>875000</v>
      </c>
      <c r="R34" s="151">
        <v>26</v>
      </c>
      <c r="S34" s="151">
        <f>E34*R34</f>
        <v>650000</v>
      </c>
      <c r="T34" s="124">
        <v>17</v>
      </c>
      <c r="U34" s="7"/>
      <c r="V34" s="27"/>
      <c r="W34" s="26"/>
      <c r="X34" s="162">
        <f t="shared" si="3"/>
        <v>425000</v>
      </c>
      <c r="Y34" s="27"/>
      <c r="Z34" s="25"/>
      <c r="AA34" s="25"/>
      <c r="AB34" s="1"/>
      <c r="AC34" s="1"/>
    </row>
    <row r="35" spans="1:32" ht="12.75" x14ac:dyDescent="0.2">
      <c r="A35" s="64">
        <v>59</v>
      </c>
      <c r="B35" s="72" t="s">
        <v>164</v>
      </c>
      <c r="C35" s="66" t="s">
        <v>165</v>
      </c>
      <c r="D35" s="89" t="s">
        <v>29</v>
      </c>
      <c r="E35" s="90">
        <v>1500</v>
      </c>
      <c r="F35" s="88">
        <v>51</v>
      </c>
      <c r="G35" s="102">
        <f t="shared" si="0"/>
        <v>76500</v>
      </c>
      <c r="H35" s="124">
        <v>26</v>
      </c>
      <c r="I35" s="124">
        <f t="shared" si="1"/>
        <v>39000</v>
      </c>
      <c r="J35" s="100">
        <v>29</v>
      </c>
      <c r="K35" s="100">
        <f t="shared" si="2"/>
        <v>43500</v>
      </c>
      <c r="L35" s="133"/>
      <c r="M35" s="133"/>
      <c r="N35" s="142"/>
      <c r="O35" s="142"/>
      <c r="P35" s="50">
        <v>51</v>
      </c>
      <c r="Q35" s="50">
        <f>E35*P35</f>
        <v>76500</v>
      </c>
      <c r="R35" s="151">
        <v>41</v>
      </c>
      <c r="S35" s="151">
        <f>E35*R35</f>
        <v>61500</v>
      </c>
      <c r="T35" s="124">
        <v>26</v>
      </c>
      <c r="U35" s="7"/>
      <c r="V35" s="27"/>
      <c r="W35" s="26"/>
      <c r="X35" s="162">
        <f t="shared" si="3"/>
        <v>39000</v>
      </c>
      <c r="Y35" s="27"/>
      <c r="Z35" s="25"/>
      <c r="AA35" s="25"/>
      <c r="AB35" s="1"/>
      <c r="AC35" s="1"/>
    </row>
    <row r="36" spans="1:32" ht="12.75" x14ac:dyDescent="0.2">
      <c r="A36" s="64">
        <v>60</v>
      </c>
      <c r="B36" s="72" t="s">
        <v>162</v>
      </c>
      <c r="C36" s="66" t="s">
        <v>166</v>
      </c>
      <c r="D36" s="89" t="s">
        <v>29</v>
      </c>
      <c r="E36" s="90">
        <v>10000</v>
      </c>
      <c r="F36" s="88">
        <v>23</v>
      </c>
      <c r="G36" s="102">
        <f t="shared" si="0"/>
        <v>230000</v>
      </c>
      <c r="H36" s="124">
        <v>12</v>
      </c>
      <c r="I36" s="124">
        <f t="shared" si="1"/>
        <v>120000</v>
      </c>
      <c r="J36" s="100">
        <v>16</v>
      </c>
      <c r="K36" s="100">
        <f t="shared" si="2"/>
        <v>160000</v>
      </c>
      <c r="L36" s="133"/>
      <c r="M36" s="133"/>
      <c r="N36" s="142"/>
      <c r="O36" s="142"/>
      <c r="P36" s="50">
        <v>23</v>
      </c>
      <c r="Q36" s="50">
        <f>E36*P36</f>
        <v>230000</v>
      </c>
      <c r="R36" s="151">
        <v>17</v>
      </c>
      <c r="S36" s="151">
        <f>E36*R36</f>
        <v>170000</v>
      </c>
      <c r="T36" s="124">
        <v>12</v>
      </c>
      <c r="U36" s="7"/>
      <c r="V36" s="27"/>
      <c r="W36" s="26"/>
      <c r="X36" s="162">
        <f>E36*T36</f>
        <v>120000</v>
      </c>
      <c r="Y36" s="27"/>
      <c r="Z36" s="25"/>
      <c r="AA36" s="25"/>
      <c r="AB36" s="1"/>
      <c r="AC36" s="1"/>
    </row>
    <row r="37" spans="1:32" ht="38.25" x14ac:dyDescent="0.2">
      <c r="A37" s="64">
        <v>69</v>
      </c>
      <c r="B37" s="93" t="s">
        <v>177</v>
      </c>
      <c r="C37" s="94" t="s">
        <v>177</v>
      </c>
      <c r="D37" s="89" t="s">
        <v>178</v>
      </c>
      <c r="E37" s="90">
        <v>25</v>
      </c>
      <c r="F37" s="88">
        <v>784</v>
      </c>
      <c r="G37" s="102">
        <f>E37*F37</f>
        <v>19600</v>
      </c>
      <c r="H37" s="124">
        <v>506</v>
      </c>
      <c r="I37" s="124">
        <f>E37*H37</f>
        <v>12650</v>
      </c>
      <c r="J37" s="100">
        <v>784</v>
      </c>
      <c r="K37" s="100">
        <f>E37*J37</f>
        <v>19600</v>
      </c>
      <c r="L37" s="133"/>
      <c r="M37" s="133"/>
      <c r="N37" s="142"/>
      <c r="O37" s="142"/>
      <c r="P37" s="50"/>
      <c r="Q37" s="50"/>
      <c r="R37" s="151"/>
      <c r="S37" s="151"/>
      <c r="T37" s="124">
        <v>506</v>
      </c>
      <c r="U37" s="7"/>
      <c r="V37" s="27"/>
      <c r="W37" s="26"/>
      <c r="X37" s="162">
        <f>E37*T37</f>
        <v>12650</v>
      </c>
      <c r="Y37" s="27"/>
      <c r="Z37" s="25"/>
      <c r="AA37" s="25"/>
      <c r="AB37" s="1"/>
      <c r="AC37" s="1"/>
    </row>
    <row r="38" spans="1:32" ht="25.5" x14ac:dyDescent="0.2">
      <c r="A38" s="64">
        <v>72</v>
      </c>
      <c r="B38" s="95" t="s">
        <v>181</v>
      </c>
      <c r="C38" s="66" t="s">
        <v>182</v>
      </c>
      <c r="D38" s="96" t="s">
        <v>183</v>
      </c>
      <c r="E38" s="97">
        <v>5</v>
      </c>
      <c r="F38" s="98">
        <v>5000</v>
      </c>
      <c r="G38" s="102">
        <f>E38*F38</f>
        <v>25000</v>
      </c>
      <c r="H38" s="124">
        <v>2500</v>
      </c>
      <c r="I38" s="124">
        <f>E38*H38</f>
        <v>12500</v>
      </c>
      <c r="J38" s="100">
        <v>4800</v>
      </c>
      <c r="K38" s="100">
        <f>E38*J38</f>
        <v>24000</v>
      </c>
      <c r="L38" s="133"/>
      <c r="M38" s="133"/>
      <c r="N38" s="142"/>
      <c r="O38" s="142"/>
      <c r="P38" s="50"/>
      <c r="Q38" s="50"/>
      <c r="R38" s="151"/>
      <c r="S38" s="151"/>
      <c r="T38" s="124">
        <v>2500</v>
      </c>
      <c r="U38" s="7"/>
      <c r="V38" s="27"/>
      <c r="W38" s="26"/>
      <c r="X38" s="162">
        <f>E38*T38</f>
        <v>12500</v>
      </c>
      <c r="Y38" s="27"/>
      <c r="Z38" s="25"/>
      <c r="AA38" s="25"/>
      <c r="AB38" s="1"/>
      <c r="AC38" s="1"/>
    </row>
    <row r="39" spans="1:32" s="45" customFormat="1" ht="15.75" x14ac:dyDescent="0.25">
      <c r="A39" s="104"/>
      <c r="B39" s="105"/>
      <c r="C39" s="105"/>
      <c r="D39" s="106"/>
      <c r="E39" s="49"/>
      <c r="F39" s="49"/>
      <c r="G39" s="51"/>
      <c r="H39" s="125"/>
      <c r="I39" s="125"/>
      <c r="J39" s="116"/>
      <c r="K39" s="116"/>
      <c r="L39" s="134"/>
      <c r="M39" s="134"/>
      <c r="N39" s="143"/>
      <c r="O39" s="143"/>
      <c r="P39" s="51"/>
      <c r="Q39" s="51"/>
      <c r="R39" s="152"/>
      <c r="S39" s="152">
        <f>SUM(S27:S38)</f>
        <v>2722500</v>
      </c>
      <c r="T39" s="107"/>
      <c r="U39" s="43" t="e">
        <f>SUM(#REF!)</f>
        <v>#REF!</v>
      </c>
      <c r="V39" s="44"/>
      <c r="X39" s="167">
        <f>SUM(X27:X38)</f>
        <v>1905976</v>
      </c>
      <c r="Y39" s="46"/>
      <c r="Z39" s="47"/>
    </row>
    <row r="40" spans="1:32" x14ac:dyDescent="0.2">
      <c r="A40" s="26"/>
      <c r="B40" s="26"/>
      <c r="C40" s="26"/>
      <c r="D40" s="188"/>
      <c r="E40" s="188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63"/>
      <c r="U40" s="29"/>
      <c r="V40" s="29"/>
      <c r="W40" s="29"/>
      <c r="X40" s="29"/>
      <c r="Y40" s="29"/>
      <c r="Z40" s="30"/>
      <c r="AA40" s="29"/>
      <c r="AB40" s="29"/>
      <c r="AC40" s="29"/>
      <c r="AD40" s="25"/>
      <c r="AE40" s="25"/>
      <c r="AF40" s="25"/>
    </row>
    <row r="41" spans="1:32" s="53" customFormat="1" ht="15.75" x14ac:dyDescent="0.25">
      <c r="A41" s="171" t="s">
        <v>194</v>
      </c>
      <c r="B41" s="171"/>
      <c r="C41" s="171"/>
      <c r="D41" s="171"/>
      <c r="E41" s="171"/>
      <c r="F41" s="171"/>
      <c r="G41" s="171"/>
      <c r="H41" s="127"/>
      <c r="I41" s="127"/>
      <c r="J41" s="118"/>
      <c r="K41" s="118"/>
      <c r="L41" s="136"/>
      <c r="M41" s="136"/>
      <c r="N41" s="145"/>
      <c r="O41" s="145"/>
      <c r="P41" s="52"/>
      <c r="Q41" s="52"/>
      <c r="R41" s="154"/>
      <c r="S41" s="154"/>
      <c r="T41" s="54"/>
      <c r="U41" s="55"/>
      <c r="V41" s="55"/>
      <c r="W41" s="55"/>
      <c r="X41" s="55"/>
      <c r="Y41" s="55"/>
      <c r="Z41" s="56"/>
      <c r="AA41" s="55"/>
      <c r="AB41" s="55"/>
      <c r="AC41" s="55"/>
      <c r="AD41" s="52"/>
      <c r="AE41" s="52"/>
      <c r="AF41" s="52"/>
    </row>
    <row r="42" spans="1:32" s="53" customFormat="1" ht="15.75" x14ac:dyDescent="0.25">
      <c r="A42" s="165"/>
      <c r="B42" s="165"/>
      <c r="C42" s="165"/>
      <c r="D42" s="165"/>
      <c r="E42" s="165"/>
      <c r="F42" s="165"/>
      <c r="G42" s="165"/>
      <c r="H42" s="128"/>
      <c r="I42" s="128"/>
      <c r="J42" s="119"/>
      <c r="K42" s="119"/>
      <c r="L42" s="137"/>
      <c r="M42" s="137"/>
      <c r="N42" s="146"/>
      <c r="O42" s="146"/>
      <c r="R42" s="155"/>
      <c r="S42" s="155"/>
      <c r="T42" s="57"/>
      <c r="U42" s="57"/>
      <c r="V42" s="57"/>
      <c r="W42" s="57"/>
      <c r="X42" s="57"/>
      <c r="Y42" s="58"/>
      <c r="Z42" s="57"/>
      <c r="AA42" s="57"/>
      <c r="AB42" s="57"/>
    </row>
    <row r="43" spans="1:32" ht="12.75" x14ac:dyDescent="0.2">
      <c r="A43" s="171" t="s">
        <v>195</v>
      </c>
      <c r="B43" s="171"/>
      <c r="C43" s="171"/>
      <c r="D43" s="171"/>
      <c r="E43" s="171"/>
      <c r="F43" s="171"/>
      <c r="G43" s="171"/>
    </row>
    <row r="44" spans="1:32" ht="12.75" x14ac:dyDescent="0.2">
      <c r="A44" s="165"/>
      <c r="B44" s="165"/>
      <c r="C44" s="165"/>
      <c r="D44" s="165"/>
      <c r="E44" s="165"/>
      <c r="F44" s="165"/>
      <c r="G44" s="165"/>
    </row>
    <row r="45" spans="1:32" ht="12.75" x14ac:dyDescent="0.2">
      <c r="A45" s="165"/>
      <c r="B45" s="165"/>
      <c r="C45" s="165"/>
      <c r="D45" s="165"/>
      <c r="E45" s="165"/>
      <c r="F45" s="165"/>
      <c r="G45" s="165"/>
    </row>
    <row r="46" spans="1:32" ht="12.75" x14ac:dyDescent="0.2">
      <c r="A46" s="171" t="s">
        <v>196</v>
      </c>
      <c r="B46" s="171"/>
      <c r="C46" s="171"/>
      <c r="D46" s="171"/>
      <c r="E46" s="171"/>
      <c r="F46" s="171"/>
      <c r="G46" s="171"/>
    </row>
    <row r="47" spans="1:32" ht="12.75" x14ac:dyDescent="0.2">
      <c r="A47" s="165"/>
      <c r="B47" s="165"/>
      <c r="C47" s="165"/>
      <c r="D47" s="165"/>
      <c r="E47" s="165"/>
      <c r="F47" s="165"/>
      <c r="G47" s="165"/>
    </row>
  </sheetData>
  <mergeCells count="39">
    <mergeCell ref="A7:D7"/>
    <mergeCell ref="A2:S2"/>
    <mergeCell ref="A3:S3"/>
    <mergeCell ref="A4:D4"/>
    <mergeCell ref="A5:C5"/>
    <mergeCell ref="A6:T6"/>
    <mergeCell ref="H24:I24"/>
    <mergeCell ref="A8:D8"/>
    <mergeCell ref="A9:S9"/>
    <mergeCell ref="A10:W10"/>
    <mergeCell ref="AD10:AF10"/>
    <mergeCell ref="A12:T12"/>
    <mergeCell ref="A14:T14"/>
    <mergeCell ref="A24:A26"/>
    <mergeCell ref="B24:B26"/>
    <mergeCell ref="C24:C26"/>
    <mergeCell ref="D24:D26"/>
    <mergeCell ref="E24:G24"/>
    <mergeCell ref="X24:X26"/>
    <mergeCell ref="E25:E26"/>
    <mergeCell ref="F25:F26"/>
    <mergeCell ref="G25:G26"/>
    <mergeCell ref="H25:I25"/>
    <mergeCell ref="J25:K25"/>
    <mergeCell ref="L25:M25"/>
    <mergeCell ref="N25:O25"/>
    <mergeCell ref="P25:Q25"/>
    <mergeCell ref="R25:S25"/>
    <mergeCell ref="J24:K24"/>
    <mergeCell ref="L24:M24"/>
    <mergeCell ref="N24:O24"/>
    <mergeCell ref="P24:Q24"/>
    <mergeCell ref="R24:S24"/>
    <mergeCell ref="T24:T26"/>
    <mergeCell ref="A46:G46"/>
    <mergeCell ref="D40:E40"/>
    <mergeCell ref="F40:S40"/>
    <mergeCell ref="A41:G41"/>
    <mergeCell ref="A43:G43"/>
  </mergeCells>
  <conditionalFormatting sqref="B37:B38">
    <cfRule type="expression" dxfId="35" priority="10" stopIfTrue="1">
      <formula>VLOOKUP(#REF!,#REF!,11,)=1</formula>
    </cfRule>
    <cfRule type="expression" dxfId="34" priority="11" stopIfTrue="1">
      <formula>VLOOKUP(#REF!,#REF!,11,)=2</formula>
    </cfRule>
    <cfRule type="expression" dxfId="33" priority="12" stopIfTrue="1">
      <formula>VLOOKUP(#REF!,#REF!,11,)=3</formula>
    </cfRule>
  </conditionalFormatting>
  <conditionalFormatting sqref="B37:B38">
    <cfRule type="expression" dxfId="32" priority="7" stopIfTrue="1">
      <formula>VLOOKUP(#REF!,#REF!,11,)=1</formula>
    </cfRule>
    <cfRule type="expression" dxfId="31" priority="8" stopIfTrue="1">
      <formula>VLOOKUP(#REF!,#REF!,11,)=2</formula>
    </cfRule>
    <cfRule type="expression" dxfId="30" priority="9" stopIfTrue="1">
      <formula>VLOOKUP(#REF!,#REF!,11,)=3</formula>
    </cfRule>
  </conditionalFormatting>
  <conditionalFormatting sqref="C37:C38">
    <cfRule type="expression" dxfId="29" priority="1" stopIfTrue="1">
      <formula>"#n/a"</formula>
    </cfRule>
    <cfRule type="expression" dxfId="28" priority="2" stopIfTrue="1">
      <formula>"#n/a"</formula>
    </cfRule>
    <cfRule type="expression" dxfId="27" priority="3" stopIfTrue="1">
      <formula>"#n/a"</formula>
    </cfRule>
  </conditionalFormatting>
  <conditionalFormatting sqref="C37:C38">
    <cfRule type="expression" dxfId="26" priority="4" stopIfTrue="1">
      <formula>#N/A</formula>
    </cfRule>
    <cfRule type="expression" dxfId="25" priority="5" stopIfTrue="1">
      <formula>#N/A</formula>
    </cfRule>
    <cfRule type="expression" dxfId="24" priority="6" stopIfTrue="1">
      <formula>#N/A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F58"/>
  <sheetViews>
    <sheetView topLeftCell="A16" workbookViewId="0">
      <selection activeCell="T27" sqref="T27:X48"/>
    </sheetView>
  </sheetViews>
  <sheetFormatPr defaultRowHeight="12" x14ac:dyDescent="0.2"/>
  <cols>
    <col min="1" max="1" width="4.28515625" style="1" customWidth="1"/>
    <col min="2" max="2" width="18.5703125" style="1" customWidth="1"/>
    <col min="3" max="3" width="40.85546875" style="1" customWidth="1"/>
    <col min="4" max="4" width="8.42578125" style="1" customWidth="1"/>
    <col min="5" max="5" width="10.5703125" style="1" customWidth="1"/>
    <col min="6" max="6" width="12.5703125" style="1" customWidth="1"/>
    <col min="7" max="7" width="15.140625" style="1" customWidth="1"/>
    <col min="8" max="9" width="13.42578125" style="121" hidden="1" customWidth="1"/>
    <col min="10" max="10" width="11.140625" style="113" customWidth="1"/>
    <col min="11" max="11" width="13.42578125" style="113" customWidth="1"/>
    <col min="12" max="12" width="11.85546875" style="130" hidden="1" customWidth="1"/>
    <col min="13" max="13" width="15.5703125" style="130" hidden="1" customWidth="1"/>
    <col min="14" max="15" width="15.5703125" style="139" hidden="1" customWidth="1"/>
    <col min="16" max="17" width="15.5703125" style="1" hidden="1" customWidth="1"/>
    <col min="18" max="18" width="11.140625" style="148" hidden="1" customWidth="1"/>
    <col min="19" max="19" width="12.42578125" style="148" hidden="1" customWidth="1"/>
    <col min="20" max="20" width="16" style="4" customWidth="1"/>
    <col min="21" max="21" width="31" style="5" hidden="1" customWidth="1"/>
    <col min="22" max="22" width="18.5703125" style="5" hidden="1" customWidth="1"/>
    <col min="23" max="23" width="0.140625" style="5" hidden="1" customWidth="1"/>
    <col min="24" max="24" width="14.85546875" style="5" customWidth="1"/>
    <col min="25" max="25" width="14.140625" style="5" customWidth="1"/>
    <col min="26" max="26" width="14.140625" style="17" customWidth="1"/>
    <col min="27" max="28" width="14.140625" style="5" customWidth="1"/>
    <col min="29" max="29" width="16.5703125" style="5" customWidth="1"/>
    <col min="30" max="30" width="14.42578125" style="1" customWidth="1"/>
    <col min="31" max="31" width="14.7109375" style="1" customWidth="1"/>
    <col min="32" max="32" width="15.42578125" style="1" customWidth="1"/>
    <col min="33" max="16384" width="9.140625" style="1"/>
  </cols>
  <sheetData>
    <row r="2" spans="1:32" x14ac:dyDescent="0.2">
      <c r="A2" s="183" t="s">
        <v>30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8"/>
      <c r="U2" s="8"/>
      <c r="V2" s="8"/>
      <c r="W2" s="8"/>
      <c r="X2" s="8"/>
      <c r="Y2" s="8"/>
      <c r="Z2" s="9"/>
      <c r="AA2" s="9"/>
      <c r="AB2" s="9"/>
      <c r="AC2" s="9"/>
      <c r="AD2" s="9"/>
      <c r="AE2" s="9"/>
      <c r="AF2" s="9"/>
    </row>
    <row r="3" spans="1:32" x14ac:dyDescent="0.2">
      <c r="A3" s="184" t="s">
        <v>10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15" customFormat="1" x14ac:dyDescent="0.2">
      <c r="A4" s="185" t="s">
        <v>32</v>
      </c>
      <c r="B4" s="185"/>
      <c r="C4" s="185"/>
      <c r="D4" s="185"/>
      <c r="E4" s="11"/>
      <c r="F4" s="11"/>
      <c r="G4" s="11"/>
      <c r="H4" s="120"/>
      <c r="I4" s="120"/>
      <c r="J4" s="112"/>
      <c r="K4" s="112"/>
      <c r="L4" s="129"/>
      <c r="M4" s="129"/>
      <c r="N4" s="138"/>
      <c r="O4" s="138"/>
      <c r="P4" s="11"/>
      <c r="Q4" s="11"/>
      <c r="R4" s="147"/>
      <c r="S4" s="147"/>
      <c r="T4" s="12"/>
      <c r="U4" s="13"/>
      <c r="V4" s="13"/>
      <c r="W4" s="13"/>
      <c r="X4" s="14"/>
      <c r="Y4" s="14"/>
      <c r="Z4" s="14"/>
    </row>
    <row r="5" spans="1:32" x14ac:dyDescent="0.2">
      <c r="A5" s="179" t="s">
        <v>31</v>
      </c>
      <c r="B5" s="179"/>
      <c r="C5" s="179"/>
      <c r="D5" s="16"/>
    </row>
    <row r="6" spans="1:32" x14ac:dyDescent="0.2">
      <c r="A6" s="186" t="s">
        <v>23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2" x14ac:dyDescent="0.2">
      <c r="A7" s="179" t="s">
        <v>33</v>
      </c>
      <c r="B7" s="179"/>
      <c r="C7" s="179"/>
      <c r="D7" s="179"/>
      <c r="E7" s="59"/>
      <c r="F7" s="59"/>
      <c r="G7" s="59"/>
      <c r="H7" s="122"/>
      <c r="I7" s="122"/>
      <c r="J7" s="114"/>
      <c r="K7" s="114"/>
      <c r="L7" s="131"/>
      <c r="M7" s="131"/>
      <c r="N7" s="140"/>
      <c r="O7" s="140"/>
      <c r="P7" s="59"/>
      <c r="Q7" s="59"/>
      <c r="R7" s="149"/>
      <c r="S7" s="149"/>
      <c r="T7" s="59"/>
      <c r="U7" s="62"/>
      <c r="V7" s="62"/>
      <c r="W7" s="62"/>
      <c r="X7" s="62"/>
      <c r="Y7" s="62"/>
      <c r="Z7" s="16"/>
      <c r="AA7" s="62"/>
      <c r="AB7" s="62"/>
      <c r="AC7" s="62"/>
      <c r="AD7" s="59"/>
      <c r="AE7" s="59"/>
    </row>
    <row r="8" spans="1:32" x14ac:dyDescent="0.2">
      <c r="A8" s="179" t="s">
        <v>34</v>
      </c>
      <c r="B8" s="179"/>
      <c r="C8" s="179"/>
      <c r="D8" s="179"/>
    </row>
    <row r="9" spans="1:32" x14ac:dyDescent="0.2">
      <c r="A9" s="179" t="s">
        <v>26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</row>
    <row r="10" spans="1:32" x14ac:dyDescent="0.2">
      <c r="A10" s="180" t="s">
        <v>27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60"/>
      <c r="Y10" s="60"/>
      <c r="Z10" s="22"/>
      <c r="AA10" s="60"/>
      <c r="AB10" s="60"/>
      <c r="AD10" s="187"/>
      <c r="AE10" s="187"/>
      <c r="AF10" s="187"/>
    </row>
    <row r="11" spans="1:32" x14ac:dyDescent="0.2">
      <c r="A11" s="3"/>
      <c r="B11" s="3"/>
    </row>
    <row r="12" spans="1:32" ht="12.75" thickBot="1" x14ac:dyDescent="0.25">
      <c r="A12" s="181" t="s">
        <v>0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</row>
    <row r="13" spans="1:32" x14ac:dyDescent="0.2">
      <c r="A13" s="3"/>
      <c r="B13" s="3"/>
    </row>
    <row r="14" spans="1:32" x14ac:dyDescent="0.2">
      <c r="A14" s="182" t="s">
        <v>18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</row>
    <row r="15" spans="1:32" ht="48" x14ac:dyDescent="0.2">
      <c r="A15" s="23" t="s">
        <v>1</v>
      </c>
      <c r="B15" s="23" t="s">
        <v>16</v>
      </c>
      <c r="C15" s="23" t="s">
        <v>17</v>
      </c>
    </row>
    <row r="16" spans="1:32" x14ac:dyDescent="0.2">
      <c r="A16" s="23">
        <v>1</v>
      </c>
      <c r="B16" s="23" t="s">
        <v>35</v>
      </c>
      <c r="C16" s="23" t="s">
        <v>36</v>
      </c>
    </row>
    <row r="17" spans="1:30" x14ac:dyDescent="0.2">
      <c r="A17" s="23">
        <v>2</v>
      </c>
      <c r="B17" s="23" t="s">
        <v>37</v>
      </c>
      <c r="C17" s="23" t="s">
        <v>38</v>
      </c>
    </row>
    <row r="18" spans="1:30" ht="24" x14ac:dyDescent="0.2">
      <c r="A18" s="23">
        <v>3</v>
      </c>
      <c r="B18" s="23" t="s">
        <v>39</v>
      </c>
      <c r="C18" s="23" t="s">
        <v>43</v>
      </c>
    </row>
    <row r="19" spans="1:30" x14ac:dyDescent="0.2">
      <c r="A19" s="23">
        <v>4</v>
      </c>
      <c r="B19" s="23" t="s">
        <v>40</v>
      </c>
      <c r="C19" s="23" t="s">
        <v>44</v>
      </c>
    </row>
    <row r="20" spans="1:30" x14ac:dyDescent="0.2">
      <c r="A20" s="23">
        <v>5</v>
      </c>
      <c r="B20" s="23" t="s">
        <v>41</v>
      </c>
      <c r="C20" s="23" t="s">
        <v>45</v>
      </c>
    </row>
    <row r="21" spans="1:30" x14ac:dyDescent="0.2">
      <c r="A21" s="23">
        <v>6</v>
      </c>
      <c r="B21" s="23" t="s">
        <v>42</v>
      </c>
      <c r="C21" s="23" t="s">
        <v>46</v>
      </c>
    </row>
    <row r="22" spans="1:30" x14ac:dyDescent="0.2">
      <c r="A22" s="24"/>
      <c r="B22" s="24"/>
      <c r="C22" s="24"/>
    </row>
    <row r="23" spans="1:30" x14ac:dyDescent="0.2">
      <c r="A23" s="3" t="s">
        <v>19</v>
      </c>
      <c r="B23" s="3"/>
    </row>
    <row r="24" spans="1:30" x14ac:dyDescent="0.2">
      <c r="A24" s="178" t="s">
        <v>1</v>
      </c>
      <c r="B24" s="178" t="s">
        <v>2</v>
      </c>
      <c r="C24" s="178" t="s">
        <v>3</v>
      </c>
      <c r="D24" s="172" t="s">
        <v>4</v>
      </c>
      <c r="E24" s="178" t="s">
        <v>28</v>
      </c>
      <c r="F24" s="178"/>
      <c r="G24" s="178"/>
      <c r="H24" s="194" t="s">
        <v>5</v>
      </c>
      <c r="I24" s="194"/>
      <c r="J24" s="195" t="s">
        <v>5</v>
      </c>
      <c r="K24" s="195"/>
      <c r="L24" s="196" t="s">
        <v>5</v>
      </c>
      <c r="M24" s="196"/>
      <c r="N24" s="197" t="s">
        <v>5</v>
      </c>
      <c r="O24" s="197"/>
      <c r="P24" s="178" t="s">
        <v>5</v>
      </c>
      <c r="Q24" s="178"/>
      <c r="R24" s="198" t="s">
        <v>5</v>
      </c>
      <c r="S24" s="198"/>
      <c r="T24" s="178" t="s">
        <v>6</v>
      </c>
      <c r="U24" s="6"/>
      <c r="V24" s="25"/>
      <c r="W24" s="25"/>
      <c r="X24" s="172" t="s">
        <v>9</v>
      </c>
      <c r="Y24" s="26"/>
      <c r="Z24" s="26"/>
      <c r="AA24" s="26"/>
      <c r="AB24" s="27"/>
      <c r="AC24" s="6"/>
      <c r="AD24" s="25"/>
    </row>
    <row r="25" spans="1:30" x14ac:dyDescent="0.2">
      <c r="A25" s="178"/>
      <c r="B25" s="178"/>
      <c r="C25" s="178"/>
      <c r="D25" s="172"/>
      <c r="E25" s="190" t="s">
        <v>7</v>
      </c>
      <c r="F25" s="191" t="s">
        <v>8</v>
      </c>
      <c r="G25" s="191" t="s">
        <v>9</v>
      </c>
      <c r="H25" s="194" t="str">
        <f>B16</f>
        <v>ТОО "Альянс-Фарм"</v>
      </c>
      <c r="I25" s="194"/>
      <c r="J25" s="195" t="str">
        <f>B17</f>
        <v>ТОО "INKAR"</v>
      </c>
      <c r="K25" s="195"/>
      <c r="L25" s="196" t="str">
        <f>B18</f>
        <v>ТОО "Kelun-Kazpharm"</v>
      </c>
      <c r="M25" s="196"/>
      <c r="N25" s="197" t="str">
        <f>B19</f>
        <v>ТОО "Аудан-Дәрі"</v>
      </c>
      <c r="O25" s="197"/>
      <c r="P25" s="178" t="str">
        <f>B20</f>
        <v>ТОО "СП Технология"</v>
      </c>
      <c r="Q25" s="178"/>
      <c r="R25" s="198" t="str">
        <f>B21</f>
        <v>ТОО "Adamant Group"</v>
      </c>
      <c r="S25" s="198"/>
      <c r="T25" s="178"/>
      <c r="U25" s="7"/>
      <c r="V25" s="27"/>
      <c r="W25" s="26"/>
      <c r="X25" s="172"/>
      <c r="Y25" s="27"/>
      <c r="Z25" s="25"/>
      <c r="AA25" s="25"/>
      <c r="AB25" s="1"/>
      <c r="AC25" s="1"/>
    </row>
    <row r="26" spans="1:30" ht="24" x14ac:dyDescent="0.2">
      <c r="A26" s="178"/>
      <c r="B26" s="178"/>
      <c r="C26" s="178"/>
      <c r="D26" s="172"/>
      <c r="E26" s="190"/>
      <c r="F26" s="191"/>
      <c r="G26" s="191"/>
      <c r="H26" s="123" t="s">
        <v>8</v>
      </c>
      <c r="I26" s="123" t="s">
        <v>9</v>
      </c>
      <c r="J26" s="115" t="s">
        <v>8</v>
      </c>
      <c r="K26" s="115" t="s">
        <v>9</v>
      </c>
      <c r="L26" s="132" t="s">
        <v>8</v>
      </c>
      <c r="M26" s="132" t="s">
        <v>9</v>
      </c>
      <c r="N26" s="141" t="s">
        <v>8</v>
      </c>
      <c r="O26" s="141" t="s">
        <v>9</v>
      </c>
      <c r="P26" s="101" t="s">
        <v>8</v>
      </c>
      <c r="Q26" s="101" t="s">
        <v>9</v>
      </c>
      <c r="R26" s="150" t="s">
        <v>8</v>
      </c>
      <c r="S26" s="150" t="s">
        <v>9</v>
      </c>
      <c r="T26" s="178"/>
      <c r="U26" s="7"/>
      <c r="V26" s="27"/>
      <c r="W26" s="26"/>
      <c r="X26" s="172"/>
      <c r="Y26" s="27"/>
      <c r="Z26" s="25"/>
      <c r="AA26" s="25"/>
      <c r="AB26" s="1"/>
      <c r="AC26" s="1"/>
    </row>
    <row r="27" spans="1:30" ht="12.75" x14ac:dyDescent="0.2">
      <c r="A27" s="64">
        <v>1</v>
      </c>
      <c r="B27" s="65" t="s">
        <v>47</v>
      </c>
      <c r="C27" s="66" t="s">
        <v>48</v>
      </c>
      <c r="D27" s="67" t="s">
        <v>49</v>
      </c>
      <c r="E27" s="68">
        <v>5</v>
      </c>
      <c r="F27" s="69">
        <v>38.128</v>
      </c>
      <c r="G27" s="102">
        <f>E27*F27</f>
        <v>190.64</v>
      </c>
      <c r="H27" s="124"/>
      <c r="I27" s="124"/>
      <c r="J27" s="100">
        <v>38</v>
      </c>
      <c r="K27" s="100">
        <f>E27*J27</f>
        <v>190</v>
      </c>
      <c r="L27" s="133"/>
      <c r="M27" s="133"/>
      <c r="N27" s="142"/>
      <c r="O27" s="142"/>
      <c r="P27" s="50"/>
      <c r="Q27" s="50"/>
      <c r="R27" s="151"/>
      <c r="S27" s="151"/>
      <c r="T27" s="100">
        <v>38</v>
      </c>
      <c r="U27" s="7"/>
      <c r="V27" s="27"/>
      <c r="W27" s="26"/>
      <c r="X27" s="158">
        <f>E27*T27</f>
        <v>190</v>
      </c>
      <c r="Y27" s="27"/>
      <c r="Z27" s="25"/>
      <c r="AA27" s="25"/>
      <c r="AB27" s="1"/>
      <c r="AC27" s="1"/>
    </row>
    <row r="28" spans="1:30" ht="25.5" x14ac:dyDescent="0.2">
      <c r="A28" s="64">
        <v>2</v>
      </c>
      <c r="B28" s="70" t="s">
        <v>50</v>
      </c>
      <c r="C28" s="66" t="s">
        <v>51</v>
      </c>
      <c r="D28" s="71" t="s">
        <v>52</v>
      </c>
      <c r="E28" s="68">
        <v>5</v>
      </c>
      <c r="F28" s="69">
        <v>696.38</v>
      </c>
      <c r="G28" s="102">
        <f t="shared" ref="G28:G48" si="0">E28*F28</f>
        <v>3481.9</v>
      </c>
      <c r="H28" s="124"/>
      <c r="I28" s="124"/>
      <c r="J28" s="100">
        <v>696</v>
      </c>
      <c r="K28" s="100">
        <f t="shared" ref="K28:K48" si="1">E28*J28</f>
        <v>3480</v>
      </c>
      <c r="L28" s="133"/>
      <c r="M28" s="133"/>
      <c r="N28" s="142"/>
      <c r="O28" s="142"/>
      <c r="P28" s="50"/>
      <c r="Q28" s="50"/>
      <c r="R28" s="151"/>
      <c r="S28" s="151"/>
      <c r="T28" s="100">
        <v>696</v>
      </c>
      <c r="U28" s="7"/>
      <c r="V28" s="27"/>
      <c r="W28" s="26"/>
      <c r="X28" s="158">
        <f t="shared" ref="X28:X48" si="2">E28*T28</f>
        <v>3480</v>
      </c>
      <c r="Y28" s="27"/>
      <c r="Z28" s="25"/>
      <c r="AA28" s="25"/>
      <c r="AB28" s="1"/>
      <c r="AC28" s="1"/>
    </row>
    <row r="29" spans="1:30" ht="25.5" x14ac:dyDescent="0.2">
      <c r="A29" s="64">
        <v>3</v>
      </c>
      <c r="B29" s="65" t="s">
        <v>53</v>
      </c>
      <c r="C29" s="66" t="s">
        <v>54</v>
      </c>
      <c r="D29" s="67" t="s">
        <v>49</v>
      </c>
      <c r="E29" s="68">
        <v>4</v>
      </c>
      <c r="F29" s="69">
        <v>51.41</v>
      </c>
      <c r="G29" s="102">
        <f t="shared" si="0"/>
        <v>205.64</v>
      </c>
      <c r="H29" s="124"/>
      <c r="I29" s="124"/>
      <c r="J29" s="100">
        <v>51</v>
      </c>
      <c r="K29" s="100">
        <f t="shared" si="1"/>
        <v>204</v>
      </c>
      <c r="L29" s="133"/>
      <c r="M29" s="133"/>
      <c r="N29" s="142"/>
      <c r="O29" s="142"/>
      <c r="P29" s="50"/>
      <c r="Q29" s="50"/>
      <c r="R29" s="151"/>
      <c r="S29" s="151"/>
      <c r="T29" s="100">
        <v>51</v>
      </c>
      <c r="U29" s="7"/>
      <c r="V29" s="27"/>
      <c r="W29" s="26"/>
      <c r="X29" s="158">
        <f t="shared" si="2"/>
        <v>204</v>
      </c>
      <c r="Y29" s="27"/>
      <c r="Z29" s="25"/>
      <c r="AA29" s="25"/>
      <c r="AB29" s="1"/>
      <c r="AC29" s="1"/>
    </row>
    <row r="30" spans="1:30" ht="25.5" x14ac:dyDescent="0.2">
      <c r="A30" s="64">
        <v>5</v>
      </c>
      <c r="B30" s="70" t="s">
        <v>57</v>
      </c>
      <c r="C30" s="66" t="s">
        <v>58</v>
      </c>
      <c r="D30" s="71" t="s">
        <v>59</v>
      </c>
      <c r="E30" s="68">
        <v>10</v>
      </c>
      <c r="F30" s="69">
        <v>209.31</v>
      </c>
      <c r="G30" s="102">
        <f t="shared" si="0"/>
        <v>2093.1</v>
      </c>
      <c r="H30" s="124"/>
      <c r="I30" s="124"/>
      <c r="J30" s="100">
        <v>130</v>
      </c>
      <c r="K30" s="100">
        <f t="shared" si="1"/>
        <v>1300</v>
      </c>
      <c r="L30" s="133"/>
      <c r="M30" s="133"/>
      <c r="N30" s="142"/>
      <c r="O30" s="142"/>
      <c r="P30" s="50"/>
      <c r="Q30" s="50"/>
      <c r="R30" s="151"/>
      <c r="S30" s="151"/>
      <c r="T30" s="100">
        <v>130</v>
      </c>
      <c r="U30" s="100">
        <f>O30*T30</f>
        <v>0</v>
      </c>
      <c r="V30" s="27"/>
      <c r="W30" s="26"/>
      <c r="X30" s="158">
        <f t="shared" si="2"/>
        <v>1300</v>
      </c>
      <c r="Y30" s="27"/>
      <c r="Z30" s="25"/>
      <c r="AA30" s="25"/>
      <c r="AB30" s="1"/>
      <c r="AC30" s="1"/>
    </row>
    <row r="31" spans="1:30" ht="12.75" x14ac:dyDescent="0.2">
      <c r="A31" s="64">
        <v>7</v>
      </c>
      <c r="B31" s="70" t="s">
        <v>63</v>
      </c>
      <c r="C31" s="66" t="s">
        <v>64</v>
      </c>
      <c r="D31" s="71" t="s">
        <v>49</v>
      </c>
      <c r="E31" s="68">
        <v>3</v>
      </c>
      <c r="F31" s="69">
        <v>1850.24</v>
      </c>
      <c r="G31" s="102">
        <f t="shared" si="0"/>
        <v>5550.72</v>
      </c>
      <c r="H31" s="124"/>
      <c r="I31" s="124"/>
      <c r="J31" s="100">
        <v>1850</v>
      </c>
      <c r="K31" s="100">
        <f t="shared" si="1"/>
        <v>5550</v>
      </c>
      <c r="L31" s="133"/>
      <c r="M31" s="133"/>
      <c r="N31" s="142"/>
      <c r="O31" s="142"/>
      <c r="P31" s="50"/>
      <c r="Q31" s="50"/>
      <c r="R31" s="151"/>
      <c r="S31" s="151"/>
      <c r="T31" s="100">
        <v>1850</v>
      </c>
      <c r="U31" s="7"/>
      <c r="V31" s="27"/>
      <c r="W31" s="26"/>
      <c r="X31" s="158">
        <f t="shared" si="2"/>
        <v>5550</v>
      </c>
      <c r="Y31" s="27"/>
      <c r="Z31" s="25"/>
      <c r="AA31" s="25"/>
      <c r="AB31" s="1"/>
      <c r="AC31" s="1"/>
    </row>
    <row r="32" spans="1:30" ht="25.5" x14ac:dyDescent="0.2">
      <c r="A32" s="64">
        <v>8</v>
      </c>
      <c r="B32" s="74" t="s">
        <v>65</v>
      </c>
      <c r="C32" s="66" t="s">
        <v>66</v>
      </c>
      <c r="D32" s="75" t="s">
        <v>67</v>
      </c>
      <c r="E32" s="76">
        <v>2500</v>
      </c>
      <c r="F32" s="77">
        <v>67.819999999999993</v>
      </c>
      <c r="G32" s="102">
        <f t="shared" si="0"/>
        <v>169549.99999999997</v>
      </c>
      <c r="H32" s="124"/>
      <c r="I32" s="124"/>
      <c r="J32" s="100">
        <v>66</v>
      </c>
      <c r="K32" s="100">
        <f t="shared" si="1"/>
        <v>165000</v>
      </c>
      <c r="L32" s="133"/>
      <c r="M32" s="133"/>
      <c r="N32" s="142"/>
      <c r="O32" s="142"/>
      <c r="P32" s="50"/>
      <c r="Q32" s="50"/>
      <c r="R32" s="151"/>
      <c r="S32" s="151"/>
      <c r="T32" s="100">
        <v>66</v>
      </c>
      <c r="U32" s="7"/>
      <c r="V32" s="27"/>
      <c r="W32" s="26"/>
      <c r="X32" s="158">
        <f t="shared" si="2"/>
        <v>165000</v>
      </c>
      <c r="Y32" s="27"/>
      <c r="Z32" s="25"/>
      <c r="AA32" s="25"/>
      <c r="AB32" s="1"/>
      <c r="AC32" s="1"/>
    </row>
    <row r="33" spans="1:29" ht="12.75" x14ac:dyDescent="0.2">
      <c r="A33" s="64">
        <v>9</v>
      </c>
      <c r="B33" s="78" t="s">
        <v>68</v>
      </c>
      <c r="C33" s="66" t="s">
        <v>69</v>
      </c>
      <c r="D33" s="79" t="s">
        <v>59</v>
      </c>
      <c r="E33" s="76">
        <v>4000</v>
      </c>
      <c r="F33" s="77">
        <v>646.1</v>
      </c>
      <c r="G33" s="102">
        <f t="shared" si="0"/>
        <v>2584400</v>
      </c>
      <c r="H33" s="124"/>
      <c r="I33" s="124"/>
      <c r="J33" s="100">
        <v>620</v>
      </c>
      <c r="K33" s="100">
        <f t="shared" si="1"/>
        <v>2480000</v>
      </c>
      <c r="L33" s="133"/>
      <c r="M33" s="133"/>
      <c r="N33" s="142"/>
      <c r="O33" s="142"/>
      <c r="P33" s="50"/>
      <c r="Q33" s="50"/>
      <c r="R33" s="151"/>
      <c r="S33" s="151"/>
      <c r="T33" s="100">
        <v>620</v>
      </c>
      <c r="U33" s="7"/>
      <c r="V33" s="27"/>
      <c r="W33" s="26"/>
      <c r="X33" s="158">
        <f t="shared" si="2"/>
        <v>2480000</v>
      </c>
      <c r="Y33" s="27"/>
      <c r="Z33" s="25"/>
      <c r="AA33" s="25"/>
      <c r="AB33" s="1"/>
      <c r="AC33" s="1"/>
    </row>
    <row r="34" spans="1:29" ht="12.75" x14ac:dyDescent="0.2">
      <c r="A34" s="64">
        <v>10</v>
      </c>
      <c r="B34" s="78" t="s">
        <v>68</v>
      </c>
      <c r="C34" s="66" t="s">
        <v>70</v>
      </c>
      <c r="D34" s="79" t="s">
        <v>49</v>
      </c>
      <c r="E34" s="76">
        <v>4000</v>
      </c>
      <c r="F34" s="77">
        <v>374.72</v>
      </c>
      <c r="G34" s="102">
        <f t="shared" si="0"/>
        <v>1498880</v>
      </c>
      <c r="H34" s="124"/>
      <c r="I34" s="124"/>
      <c r="J34" s="100">
        <v>374</v>
      </c>
      <c r="K34" s="100">
        <f t="shared" si="1"/>
        <v>1496000</v>
      </c>
      <c r="L34" s="133"/>
      <c r="M34" s="133"/>
      <c r="N34" s="142"/>
      <c r="O34" s="142"/>
      <c r="P34" s="50"/>
      <c r="Q34" s="50"/>
      <c r="R34" s="151"/>
      <c r="S34" s="151"/>
      <c r="T34" s="100">
        <v>374</v>
      </c>
      <c r="U34" s="7"/>
      <c r="V34" s="27"/>
      <c r="W34" s="26"/>
      <c r="X34" s="158">
        <f t="shared" si="2"/>
        <v>1496000</v>
      </c>
      <c r="Y34" s="27"/>
      <c r="Z34" s="25"/>
      <c r="AA34" s="25"/>
      <c r="AB34" s="1"/>
      <c r="AC34" s="1"/>
    </row>
    <row r="35" spans="1:29" ht="12.75" x14ac:dyDescent="0.2">
      <c r="A35" s="64">
        <v>11</v>
      </c>
      <c r="B35" s="80" t="s">
        <v>71</v>
      </c>
      <c r="C35" s="66" t="s">
        <v>72</v>
      </c>
      <c r="D35" s="71" t="s">
        <v>49</v>
      </c>
      <c r="E35" s="68">
        <v>5</v>
      </c>
      <c r="F35" s="69">
        <v>186.34</v>
      </c>
      <c r="G35" s="102">
        <f t="shared" si="0"/>
        <v>931.7</v>
      </c>
      <c r="H35" s="124"/>
      <c r="I35" s="124"/>
      <c r="J35" s="100">
        <v>130</v>
      </c>
      <c r="K35" s="100">
        <f t="shared" si="1"/>
        <v>650</v>
      </c>
      <c r="L35" s="133"/>
      <c r="M35" s="133"/>
      <c r="N35" s="142"/>
      <c r="O35" s="142"/>
      <c r="P35" s="50"/>
      <c r="Q35" s="50"/>
      <c r="R35" s="151"/>
      <c r="S35" s="151"/>
      <c r="T35" s="100">
        <v>130</v>
      </c>
      <c r="U35" s="7"/>
      <c r="V35" s="27"/>
      <c r="W35" s="26"/>
      <c r="X35" s="158">
        <f t="shared" si="2"/>
        <v>650</v>
      </c>
      <c r="Y35" s="27"/>
      <c r="Z35" s="25"/>
      <c r="AA35" s="25"/>
      <c r="AB35" s="1"/>
      <c r="AC35" s="1"/>
    </row>
    <row r="36" spans="1:29" ht="25.5" x14ac:dyDescent="0.2">
      <c r="A36" s="64">
        <v>13</v>
      </c>
      <c r="B36" s="81" t="s">
        <v>75</v>
      </c>
      <c r="C36" s="66" t="s">
        <v>76</v>
      </c>
      <c r="D36" s="71" t="s">
        <v>59</v>
      </c>
      <c r="E36" s="68">
        <v>300</v>
      </c>
      <c r="F36" s="69">
        <v>49.5</v>
      </c>
      <c r="G36" s="102">
        <f t="shared" si="0"/>
        <v>14850</v>
      </c>
      <c r="H36" s="124"/>
      <c r="I36" s="124"/>
      <c r="J36" s="100">
        <v>49.5</v>
      </c>
      <c r="K36" s="100">
        <f t="shared" si="1"/>
        <v>14850</v>
      </c>
      <c r="L36" s="133"/>
      <c r="M36" s="133"/>
      <c r="N36" s="142"/>
      <c r="O36" s="142"/>
      <c r="P36" s="50"/>
      <c r="Q36" s="50"/>
      <c r="R36" s="151"/>
      <c r="S36" s="151"/>
      <c r="T36" s="100">
        <v>49.5</v>
      </c>
      <c r="U36" s="100">
        <f>O36*T36</f>
        <v>0</v>
      </c>
      <c r="V36" s="27"/>
      <c r="W36" s="26"/>
      <c r="X36" s="158">
        <f t="shared" si="2"/>
        <v>14850</v>
      </c>
      <c r="Y36" s="27"/>
      <c r="Z36" s="25"/>
      <c r="AA36" s="25"/>
      <c r="AB36" s="1"/>
      <c r="AC36" s="1"/>
    </row>
    <row r="37" spans="1:29" ht="12.75" x14ac:dyDescent="0.2">
      <c r="A37" s="64">
        <v>18</v>
      </c>
      <c r="B37" s="82" t="s">
        <v>85</v>
      </c>
      <c r="C37" s="66" t="s">
        <v>86</v>
      </c>
      <c r="D37" s="75" t="s">
        <v>59</v>
      </c>
      <c r="E37" s="68">
        <v>5200</v>
      </c>
      <c r="F37" s="69">
        <v>67.08</v>
      </c>
      <c r="G37" s="102">
        <f t="shared" si="0"/>
        <v>348816</v>
      </c>
      <c r="H37" s="124"/>
      <c r="I37" s="124"/>
      <c r="J37" s="100">
        <v>60</v>
      </c>
      <c r="K37" s="100">
        <f t="shared" si="1"/>
        <v>312000</v>
      </c>
      <c r="L37" s="133"/>
      <c r="M37" s="133"/>
      <c r="N37" s="142"/>
      <c r="O37" s="142"/>
      <c r="P37" s="50"/>
      <c r="Q37" s="50"/>
      <c r="R37" s="151"/>
      <c r="S37" s="151"/>
      <c r="T37" s="100">
        <v>60</v>
      </c>
      <c r="U37" s="100">
        <f>O37*T37</f>
        <v>0</v>
      </c>
      <c r="V37" s="27"/>
      <c r="W37" s="26"/>
      <c r="X37" s="158">
        <f t="shared" si="2"/>
        <v>312000</v>
      </c>
      <c r="Y37" s="27"/>
      <c r="Z37" s="25"/>
      <c r="AA37" s="25"/>
      <c r="AB37" s="1"/>
      <c r="AC37" s="1"/>
    </row>
    <row r="38" spans="1:29" ht="25.5" x14ac:dyDescent="0.2">
      <c r="A38" s="64">
        <v>33</v>
      </c>
      <c r="B38" s="80" t="s">
        <v>115</v>
      </c>
      <c r="C38" s="66" t="s">
        <v>116</v>
      </c>
      <c r="D38" s="71" t="s">
        <v>52</v>
      </c>
      <c r="E38" s="68">
        <v>5</v>
      </c>
      <c r="F38" s="69">
        <v>477.92</v>
      </c>
      <c r="G38" s="102">
        <f t="shared" si="0"/>
        <v>2389.6</v>
      </c>
      <c r="H38" s="124"/>
      <c r="I38" s="124"/>
      <c r="J38" s="100">
        <v>470</v>
      </c>
      <c r="K38" s="100">
        <f t="shared" si="1"/>
        <v>2350</v>
      </c>
      <c r="L38" s="133"/>
      <c r="M38" s="133"/>
      <c r="N38" s="142"/>
      <c r="O38" s="142"/>
      <c r="P38" s="50"/>
      <c r="Q38" s="50"/>
      <c r="R38" s="151"/>
      <c r="S38" s="151"/>
      <c r="T38" s="100">
        <v>470</v>
      </c>
      <c r="U38" s="7"/>
      <c r="V38" s="27"/>
      <c r="W38" s="26"/>
      <c r="X38" s="158">
        <f t="shared" si="2"/>
        <v>2350</v>
      </c>
      <c r="Y38" s="27"/>
      <c r="Z38" s="25"/>
      <c r="AA38" s="25"/>
      <c r="AB38" s="1"/>
      <c r="AC38" s="1"/>
    </row>
    <row r="39" spans="1:29" ht="12.75" x14ac:dyDescent="0.2">
      <c r="A39" s="64">
        <v>34</v>
      </c>
      <c r="B39" s="80" t="s">
        <v>117</v>
      </c>
      <c r="C39" s="66" t="s">
        <v>118</v>
      </c>
      <c r="D39" s="71" t="s">
        <v>49</v>
      </c>
      <c r="E39" s="68">
        <v>10</v>
      </c>
      <c r="F39" s="69">
        <v>489.6</v>
      </c>
      <c r="G39" s="102">
        <f t="shared" si="0"/>
        <v>4896</v>
      </c>
      <c r="H39" s="124"/>
      <c r="I39" s="124"/>
      <c r="J39" s="100">
        <v>450</v>
      </c>
      <c r="K39" s="100">
        <f t="shared" si="1"/>
        <v>4500</v>
      </c>
      <c r="L39" s="133"/>
      <c r="M39" s="133"/>
      <c r="N39" s="142"/>
      <c r="O39" s="142"/>
      <c r="P39" s="50"/>
      <c r="Q39" s="50"/>
      <c r="R39" s="151"/>
      <c r="S39" s="151"/>
      <c r="T39" s="100">
        <v>450</v>
      </c>
      <c r="U39" s="7"/>
      <c r="V39" s="27"/>
      <c r="W39" s="26"/>
      <c r="X39" s="158">
        <f t="shared" si="2"/>
        <v>4500</v>
      </c>
      <c r="Y39" s="27"/>
      <c r="Z39" s="25"/>
      <c r="AA39" s="25"/>
      <c r="AB39" s="1"/>
      <c r="AC39" s="1"/>
    </row>
    <row r="40" spans="1:29" ht="12.75" x14ac:dyDescent="0.2">
      <c r="A40" s="64">
        <v>37</v>
      </c>
      <c r="B40" s="81" t="s">
        <v>122</v>
      </c>
      <c r="C40" s="66" t="s">
        <v>123</v>
      </c>
      <c r="D40" s="71" t="s">
        <v>49</v>
      </c>
      <c r="E40" s="68">
        <v>5</v>
      </c>
      <c r="F40" s="69">
        <v>3126.18</v>
      </c>
      <c r="G40" s="102">
        <f t="shared" si="0"/>
        <v>15630.9</v>
      </c>
      <c r="H40" s="124"/>
      <c r="I40" s="124"/>
      <c r="J40" s="100">
        <v>780</v>
      </c>
      <c r="K40" s="100">
        <f t="shared" si="1"/>
        <v>3900</v>
      </c>
      <c r="L40" s="133"/>
      <c r="M40" s="133"/>
      <c r="N40" s="142"/>
      <c r="O40" s="142"/>
      <c r="P40" s="50"/>
      <c r="Q40" s="50"/>
      <c r="R40" s="151"/>
      <c r="S40" s="151"/>
      <c r="T40" s="100">
        <v>780</v>
      </c>
      <c r="U40" s="7"/>
      <c r="V40" s="27"/>
      <c r="W40" s="26"/>
      <c r="X40" s="158">
        <f t="shared" si="2"/>
        <v>3900</v>
      </c>
      <c r="Y40" s="27"/>
      <c r="Z40" s="25"/>
      <c r="AA40" s="25"/>
      <c r="AB40" s="1"/>
      <c r="AC40" s="1"/>
    </row>
    <row r="41" spans="1:29" ht="12.75" x14ac:dyDescent="0.2">
      <c r="A41" s="64">
        <v>38</v>
      </c>
      <c r="B41" s="70" t="s">
        <v>124</v>
      </c>
      <c r="C41" s="66" t="s">
        <v>125</v>
      </c>
      <c r="D41" s="71" t="s">
        <v>49</v>
      </c>
      <c r="E41" s="68">
        <v>3</v>
      </c>
      <c r="F41" s="69">
        <v>1665</v>
      </c>
      <c r="G41" s="102">
        <f t="shared" si="0"/>
        <v>4995</v>
      </c>
      <c r="H41" s="124"/>
      <c r="I41" s="124"/>
      <c r="J41" s="100">
        <v>1580</v>
      </c>
      <c r="K41" s="100">
        <f t="shared" si="1"/>
        <v>4740</v>
      </c>
      <c r="L41" s="133"/>
      <c r="M41" s="133"/>
      <c r="N41" s="142"/>
      <c r="O41" s="142"/>
      <c r="P41" s="50"/>
      <c r="Q41" s="50"/>
      <c r="R41" s="151"/>
      <c r="S41" s="151"/>
      <c r="T41" s="100">
        <v>1580</v>
      </c>
      <c r="U41" s="7"/>
      <c r="V41" s="27"/>
      <c r="W41" s="26"/>
      <c r="X41" s="158">
        <f t="shared" si="2"/>
        <v>4740</v>
      </c>
      <c r="Y41" s="27"/>
      <c r="Z41" s="25"/>
      <c r="AA41" s="25"/>
      <c r="AB41" s="1"/>
      <c r="AC41" s="1"/>
    </row>
    <row r="42" spans="1:29" ht="12.75" x14ac:dyDescent="0.2">
      <c r="A42" s="64">
        <v>39</v>
      </c>
      <c r="B42" s="70" t="s">
        <v>126</v>
      </c>
      <c r="C42" s="66" t="s">
        <v>127</v>
      </c>
      <c r="D42" s="71" t="s">
        <v>49</v>
      </c>
      <c r="E42" s="68">
        <v>5</v>
      </c>
      <c r="F42" s="69">
        <v>1268.8699999999999</v>
      </c>
      <c r="G42" s="102">
        <f t="shared" si="0"/>
        <v>6344.3499999999995</v>
      </c>
      <c r="H42" s="124"/>
      <c r="I42" s="124"/>
      <c r="J42" s="100">
        <v>1268</v>
      </c>
      <c r="K42" s="100">
        <f t="shared" si="1"/>
        <v>6340</v>
      </c>
      <c r="L42" s="133"/>
      <c r="M42" s="133"/>
      <c r="N42" s="142"/>
      <c r="O42" s="142"/>
      <c r="P42" s="50"/>
      <c r="Q42" s="50"/>
      <c r="R42" s="151"/>
      <c r="S42" s="151"/>
      <c r="T42" s="100">
        <v>1268</v>
      </c>
      <c r="U42" s="7"/>
      <c r="V42" s="27"/>
      <c r="W42" s="26"/>
      <c r="X42" s="158">
        <f t="shared" si="2"/>
        <v>6340</v>
      </c>
      <c r="Y42" s="27"/>
      <c r="Z42" s="25"/>
      <c r="AA42" s="25"/>
      <c r="AB42" s="1"/>
      <c r="AC42" s="1"/>
    </row>
    <row r="43" spans="1:29" ht="25.5" x14ac:dyDescent="0.2">
      <c r="A43" s="64">
        <v>40</v>
      </c>
      <c r="B43" s="83" t="s">
        <v>128</v>
      </c>
      <c r="C43" s="66" t="s">
        <v>129</v>
      </c>
      <c r="D43" s="67" t="s">
        <v>130</v>
      </c>
      <c r="E43" s="68">
        <v>50</v>
      </c>
      <c r="F43" s="69">
        <v>18.75</v>
      </c>
      <c r="G43" s="102">
        <f t="shared" si="0"/>
        <v>937.5</v>
      </c>
      <c r="H43" s="124"/>
      <c r="I43" s="124"/>
      <c r="J43" s="100">
        <v>18.75</v>
      </c>
      <c r="K43" s="100">
        <f t="shared" si="1"/>
        <v>937.5</v>
      </c>
      <c r="L43" s="133"/>
      <c r="M43" s="133"/>
      <c r="N43" s="142"/>
      <c r="O43" s="142"/>
      <c r="P43" s="50"/>
      <c r="Q43" s="50"/>
      <c r="R43" s="151"/>
      <c r="S43" s="151"/>
      <c r="T43" s="100">
        <v>18.75</v>
      </c>
      <c r="U43" s="7"/>
      <c r="V43" s="27"/>
      <c r="W43" s="26"/>
      <c r="X43" s="158">
        <f t="shared" si="2"/>
        <v>937.5</v>
      </c>
      <c r="Y43" s="27"/>
      <c r="Z43" s="25"/>
      <c r="AA43" s="25"/>
      <c r="AB43" s="1"/>
      <c r="AC43" s="1"/>
    </row>
    <row r="44" spans="1:29" ht="12.75" x14ac:dyDescent="0.2">
      <c r="A44" s="64">
        <v>43</v>
      </c>
      <c r="B44" s="72" t="s">
        <v>135</v>
      </c>
      <c r="C44" s="66" t="s">
        <v>136</v>
      </c>
      <c r="D44" s="89" t="s">
        <v>29</v>
      </c>
      <c r="E44" s="90">
        <v>10</v>
      </c>
      <c r="F44" s="88">
        <v>710</v>
      </c>
      <c r="G44" s="102">
        <f t="shared" si="0"/>
        <v>7100</v>
      </c>
      <c r="H44" s="124">
        <v>115</v>
      </c>
      <c r="I44" s="124">
        <f>E44*H44</f>
        <v>1150</v>
      </c>
      <c r="J44" s="100">
        <v>680</v>
      </c>
      <c r="K44" s="100">
        <f t="shared" si="1"/>
        <v>6800</v>
      </c>
      <c r="L44" s="133"/>
      <c r="M44" s="133"/>
      <c r="N44" s="142"/>
      <c r="O44" s="142"/>
      <c r="P44" s="50"/>
      <c r="Q44" s="50"/>
      <c r="R44" s="151"/>
      <c r="S44" s="151"/>
      <c r="T44" s="100">
        <v>680</v>
      </c>
      <c r="U44" s="7"/>
      <c r="V44" s="27"/>
      <c r="W44" s="26"/>
      <c r="X44" s="158">
        <f t="shared" si="2"/>
        <v>6800</v>
      </c>
      <c r="Y44" s="27"/>
      <c r="Z44" s="25"/>
      <c r="AA44" s="25"/>
      <c r="AB44" s="1"/>
      <c r="AC44" s="1"/>
    </row>
    <row r="45" spans="1:29" ht="12.75" x14ac:dyDescent="0.2">
      <c r="A45" s="64">
        <v>51</v>
      </c>
      <c r="B45" s="81" t="s">
        <v>149</v>
      </c>
      <c r="C45" s="66" t="s">
        <v>150</v>
      </c>
      <c r="D45" s="89" t="s">
        <v>49</v>
      </c>
      <c r="E45" s="90">
        <v>183</v>
      </c>
      <c r="F45" s="88">
        <v>99.66</v>
      </c>
      <c r="G45" s="102">
        <f t="shared" si="0"/>
        <v>18237.78</v>
      </c>
      <c r="H45" s="124"/>
      <c r="I45" s="124"/>
      <c r="J45" s="100">
        <v>64.8</v>
      </c>
      <c r="K45" s="100">
        <f t="shared" si="1"/>
        <v>11858.4</v>
      </c>
      <c r="L45" s="133"/>
      <c r="M45" s="133"/>
      <c r="N45" s="142"/>
      <c r="O45" s="142"/>
      <c r="P45" s="50"/>
      <c r="Q45" s="50"/>
      <c r="R45" s="151"/>
      <c r="S45" s="151"/>
      <c r="T45" s="100">
        <v>64.8</v>
      </c>
      <c r="U45" s="7"/>
      <c r="V45" s="27"/>
      <c r="W45" s="26"/>
      <c r="X45" s="158">
        <f t="shared" si="2"/>
        <v>11858.4</v>
      </c>
      <c r="Y45" s="27"/>
      <c r="Z45" s="25"/>
      <c r="AA45" s="25"/>
      <c r="AB45" s="1"/>
      <c r="AC45" s="1"/>
    </row>
    <row r="46" spans="1:29" ht="12.75" x14ac:dyDescent="0.2">
      <c r="A46" s="64">
        <v>53</v>
      </c>
      <c r="B46" s="72" t="s">
        <v>153</v>
      </c>
      <c r="C46" s="66" t="s">
        <v>154</v>
      </c>
      <c r="D46" s="89" t="s">
        <v>145</v>
      </c>
      <c r="E46" s="90">
        <v>2</v>
      </c>
      <c r="F46" s="88">
        <v>4000</v>
      </c>
      <c r="G46" s="102">
        <f t="shared" si="0"/>
        <v>8000</v>
      </c>
      <c r="H46" s="124"/>
      <c r="I46" s="124"/>
      <c r="J46" s="100">
        <v>4000</v>
      </c>
      <c r="K46" s="100">
        <f t="shared" si="1"/>
        <v>8000</v>
      </c>
      <c r="L46" s="133"/>
      <c r="M46" s="133"/>
      <c r="N46" s="142"/>
      <c r="O46" s="142"/>
      <c r="P46" s="50"/>
      <c r="Q46" s="50"/>
      <c r="R46" s="151"/>
      <c r="S46" s="151"/>
      <c r="T46" s="100">
        <v>4000</v>
      </c>
      <c r="U46" s="7"/>
      <c r="V46" s="27"/>
      <c r="W46" s="26"/>
      <c r="X46" s="158">
        <f t="shared" si="2"/>
        <v>8000</v>
      </c>
      <c r="Y46" s="27"/>
      <c r="Z46" s="25"/>
      <c r="AA46" s="25"/>
      <c r="AB46" s="1"/>
      <c r="AC46" s="1"/>
    </row>
    <row r="47" spans="1:29" ht="12.75" x14ac:dyDescent="0.2">
      <c r="A47" s="64">
        <v>54</v>
      </c>
      <c r="B47" s="72" t="s">
        <v>153</v>
      </c>
      <c r="C47" s="66" t="s">
        <v>155</v>
      </c>
      <c r="D47" s="89" t="s">
        <v>145</v>
      </c>
      <c r="E47" s="90">
        <v>3</v>
      </c>
      <c r="F47" s="88">
        <v>4000</v>
      </c>
      <c r="G47" s="102">
        <f t="shared" si="0"/>
        <v>12000</v>
      </c>
      <c r="H47" s="124"/>
      <c r="I47" s="124"/>
      <c r="J47" s="100">
        <v>4000</v>
      </c>
      <c r="K47" s="100">
        <f t="shared" si="1"/>
        <v>12000</v>
      </c>
      <c r="L47" s="133"/>
      <c r="M47" s="133"/>
      <c r="N47" s="142"/>
      <c r="O47" s="142"/>
      <c r="P47" s="50"/>
      <c r="Q47" s="50"/>
      <c r="R47" s="151"/>
      <c r="S47" s="151"/>
      <c r="T47" s="100">
        <v>4000</v>
      </c>
      <c r="U47" s="7"/>
      <c r="V47" s="27"/>
      <c r="W47" s="26"/>
      <c r="X47" s="158">
        <f t="shared" si="2"/>
        <v>12000</v>
      </c>
      <c r="Y47" s="27"/>
      <c r="Z47" s="25"/>
      <c r="AA47" s="25"/>
      <c r="AB47" s="1"/>
      <c r="AC47" s="1"/>
    </row>
    <row r="48" spans="1:29" ht="12.75" x14ac:dyDescent="0.2">
      <c r="A48" s="64">
        <v>56</v>
      </c>
      <c r="B48" s="81" t="s">
        <v>158</v>
      </c>
      <c r="C48" s="66" t="s">
        <v>159</v>
      </c>
      <c r="D48" s="91" t="s">
        <v>29</v>
      </c>
      <c r="E48" s="87">
        <v>4</v>
      </c>
      <c r="F48" s="88">
        <v>5600</v>
      </c>
      <c r="G48" s="102">
        <f t="shared" si="0"/>
        <v>22400</v>
      </c>
      <c r="H48" s="124">
        <v>4100</v>
      </c>
      <c r="I48" s="124">
        <f>E48*H48</f>
        <v>16400</v>
      </c>
      <c r="J48" s="100">
        <v>4000</v>
      </c>
      <c r="K48" s="100">
        <f t="shared" si="1"/>
        <v>16000</v>
      </c>
      <c r="L48" s="133"/>
      <c r="M48" s="133"/>
      <c r="N48" s="142"/>
      <c r="O48" s="142"/>
      <c r="P48" s="50"/>
      <c r="Q48" s="50"/>
      <c r="R48" s="151"/>
      <c r="S48" s="151"/>
      <c r="T48" s="100">
        <v>4000</v>
      </c>
      <c r="U48" s="7"/>
      <c r="V48" s="27"/>
      <c r="W48" s="26"/>
      <c r="X48" s="158">
        <f t="shared" si="2"/>
        <v>16000</v>
      </c>
      <c r="Y48" s="27"/>
      <c r="Z48" s="25"/>
      <c r="AA48" s="25"/>
      <c r="AB48" s="1"/>
      <c r="AC48" s="1"/>
    </row>
    <row r="49" spans="1:32" s="45" customFormat="1" ht="15.75" x14ac:dyDescent="0.25">
      <c r="A49" s="104"/>
      <c r="B49" s="105"/>
      <c r="C49" s="105"/>
      <c r="D49" s="106"/>
      <c r="E49" s="49"/>
      <c r="F49" s="49"/>
      <c r="G49" s="51"/>
      <c r="H49" s="125"/>
      <c r="I49" s="125"/>
      <c r="J49" s="116"/>
      <c r="K49" s="116"/>
      <c r="L49" s="134"/>
      <c r="M49" s="134"/>
      <c r="N49" s="143"/>
      <c r="O49" s="143"/>
      <c r="P49" s="51"/>
      <c r="Q49" s="51"/>
      <c r="R49" s="152"/>
      <c r="S49" s="152">
        <f>SUM(S27:S48)</f>
        <v>0</v>
      </c>
      <c r="T49" s="107"/>
      <c r="U49" s="43" t="e">
        <f>SUM(#REF!)</f>
        <v>#REF!</v>
      </c>
      <c r="V49" s="44"/>
      <c r="X49" s="167">
        <f>SUM(X27:X48)</f>
        <v>4556649.9000000004</v>
      </c>
      <c r="Y49" s="46"/>
      <c r="Z49" s="47"/>
    </row>
    <row r="50" spans="1:32" x14ac:dyDescent="0.2">
      <c r="A50" s="26"/>
      <c r="B50" s="26"/>
      <c r="C50" s="25"/>
      <c r="D50" s="25"/>
      <c r="E50" s="25"/>
      <c r="F50" s="25"/>
      <c r="G50" s="25"/>
      <c r="H50" s="126"/>
      <c r="I50" s="126"/>
      <c r="J50" s="117"/>
      <c r="K50" s="117"/>
      <c r="L50" s="135"/>
      <c r="M50" s="135"/>
      <c r="N50" s="144"/>
      <c r="O50" s="144"/>
      <c r="P50" s="25"/>
      <c r="Q50" s="25"/>
      <c r="R50" s="153"/>
      <c r="S50" s="153"/>
      <c r="T50" s="28"/>
      <c r="U50" s="29"/>
      <c r="V50" s="29"/>
      <c r="W50" s="29"/>
      <c r="X50" s="29"/>
      <c r="Y50" s="29"/>
      <c r="Z50" s="30"/>
      <c r="AA50" s="29"/>
      <c r="AB50" s="29"/>
      <c r="AC50" s="29"/>
      <c r="AD50" s="25"/>
      <c r="AE50" s="25"/>
      <c r="AF50" s="25"/>
    </row>
    <row r="51" spans="1:32" x14ac:dyDescent="0.2">
      <c r="A51" s="26"/>
      <c r="B51" s="26"/>
      <c r="C51" s="26"/>
      <c r="D51" s="188"/>
      <c r="E51" s="188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63"/>
      <c r="U51" s="29"/>
      <c r="V51" s="29"/>
      <c r="W51" s="29"/>
      <c r="X51" s="29"/>
      <c r="Y51" s="29"/>
      <c r="Z51" s="30"/>
      <c r="AA51" s="29"/>
      <c r="AB51" s="29"/>
      <c r="AC51" s="29"/>
      <c r="AD51" s="25"/>
      <c r="AE51" s="25"/>
      <c r="AF51" s="25"/>
    </row>
    <row r="52" spans="1:32" s="53" customFormat="1" ht="15.75" x14ac:dyDescent="0.25">
      <c r="A52" s="171" t="s">
        <v>194</v>
      </c>
      <c r="B52" s="171"/>
      <c r="C52" s="171"/>
      <c r="D52" s="171"/>
      <c r="E52" s="171"/>
      <c r="F52" s="171"/>
      <c r="G52" s="171"/>
      <c r="H52" s="127"/>
      <c r="I52" s="127"/>
      <c r="J52" s="118"/>
      <c r="K52" s="118"/>
      <c r="L52" s="136"/>
      <c r="M52" s="136"/>
      <c r="N52" s="145"/>
      <c r="O52" s="145"/>
      <c r="P52" s="52"/>
      <c r="Q52" s="52"/>
      <c r="R52" s="154"/>
      <c r="S52" s="154"/>
      <c r="T52" s="54"/>
      <c r="U52" s="55"/>
      <c r="V52" s="55"/>
      <c r="W52" s="55"/>
      <c r="X52" s="55"/>
      <c r="Y52" s="55"/>
      <c r="Z52" s="56"/>
      <c r="AA52" s="55"/>
      <c r="AB52" s="55"/>
      <c r="AC52" s="55"/>
      <c r="AD52" s="52"/>
      <c r="AE52" s="52"/>
      <c r="AF52" s="52"/>
    </row>
    <row r="53" spans="1:32" s="53" customFormat="1" ht="15.75" x14ac:dyDescent="0.25">
      <c r="A53" s="165"/>
      <c r="B53" s="165"/>
      <c r="C53" s="165"/>
      <c r="D53" s="165"/>
      <c r="E53" s="165"/>
      <c r="F53" s="165"/>
      <c r="G53" s="165"/>
      <c r="H53" s="128"/>
      <c r="I53" s="128"/>
      <c r="J53" s="119"/>
      <c r="K53" s="119"/>
      <c r="L53" s="137"/>
      <c r="M53" s="137"/>
      <c r="N53" s="146"/>
      <c r="O53" s="146"/>
      <c r="R53" s="155"/>
      <c r="S53" s="155"/>
      <c r="T53" s="57"/>
      <c r="U53" s="57"/>
      <c r="V53" s="57"/>
      <c r="W53" s="57"/>
      <c r="X53" s="57"/>
      <c r="Y53" s="58"/>
      <c r="Z53" s="57"/>
      <c r="AA53" s="57"/>
      <c r="AB53" s="57"/>
    </row>
    <row r="54" spans="1:32" ht="12.75" x14ac:dyDescent="0.2">
      <c r="A54" s="171" t="s">
        <v>195</v>
      </c>
      <c r="B54" s="171"/>
      <c r="C54" s="171"/>
      <c r="D54" s="171"/>
      <c r="E54" s="171"/>
      <c r="F54" s="171"/>
      <c r="G54" s="171"/>
    </row>
    <row r="55" spans="1:32" ht="12.75" x14ac:dyDescent="0.2">
      <c r="A55" s="165"/>
      <c r="B55" s="165"/>
      <c r="C55" s="165"/>
      <c r="D55" s="165"/>
      <c r="E55" s="165"/>
      <c r="F55" s="165"/>
      <c r="G55" s="165"/>
    </row>
    <row r="56" spans="1:32" ht="12.75" x14ac:dyDescent="0.2">
      <c r="A56" s="165"/>
      <c r="B56" s="165"/>
      <c r="C56" s="165"/>
      <c r="D56" s="165"/>
      <c r="E56" s="165"/>
      <c r="F56" s="165"/>
      <c r="G56" s="165"/>
    </row>
    <row r="57" spans="1:32" ht="12.75" x14ac:dyDescent="0.2">
      <c r="A57" s="171" t="s">
        <v>196</v>
      </c>
      <c r="B57" s="171"/>
      <c r="C57" s="171"/>
      <c r="D57" s="171"/>
      <c r="E57" s="171"/>
      <c r="F57" s="171"/>
      <c r="G57" s="171"/>
    </row>
    <row r="58" spans="1:32" ht="12.75" x14ac:dyDescent="0.2">
      <c r="A58" s="165"/>
      <c r="B58" s="165"/>
      <c r="C58" s="165"/>
      <c r="D58" s="165"/>
      <c r="E58" s="165"/>
      <c r="F58" s="165"/>
      <c r="G58" s="165"/>
    </row>
  </sheetData>
  <mergeCells count="39">
    <mergeCell ref="A7:D7"/>
    <mergeCell ref="A2:S2"/>
    <mergeCell ref="A3:S3"/>
    <mergeCell ref="A4:D4"/>
    <mergeCell ref="A5:C5"/>
    <mergeCell ref="A6:T6"/>
    <mergeCell ref="H24:I24"/>
    <mergeCell ref="A8:D8"/>
    <mergeCell ref="A9:S9"/>
    <mergeCell ref="A10:W10"/>
    <mergeCell ref="AD10:AF10"/>
    <mergeCell ref="A12:T12"/>
    <mergeCell ref="A14:T14"/>
    <mergeCell ref="A24:A26"/>
    <mergeCell ref="B24:B26"/>
    <mergeCell ref="C24:C26"/>
    <mergeCell ref="D24:D26"/>
    <mergeCell ref="E24:G24"/>
    <mergeCell ref="X24:X26"/>
    <mergeCell ref="E25:E26"/>
    <mergeCell ref="F25:F26"/>
    <mergeCell ref="G25:G26"/>
    <mergeCell ref="H25:I25"/>
    <mergeCell ref="J25:K25"/>
    <mergeCell ref="L25:M25"/>
    <mergeCell ref="N25:O25"/>
    <mergeCell ref="P25:Q25"/>
    <mergeCell ref="R25:S25"/>
    <mergeCell ref="J24:K24"/>
    <mergeCell ref="L24:M24"/>
    <mergeCell ref="N24:O24"/>
    <mergeCell ref="P24:Q24"/>
    <mergeCell ref="R24:S24"/>
    <mergeCell ref="T24:T26"/>
    <mergeCell ref="A57:G57"/>
    <mergeCell ref="D51:E51"/>
    <mergeCell ref="F51:S51"/>
    <mergeCell ref="A52:G52"/>
    <mergeCell ref="A54:G5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AF39"/>
  <sheetViews>
    <sheetView topLeftCell="A10" workbookViewId="0">
      <selection activeCell="T27" sqref="T27:X29"/>
    </sheetView>
  </sheetViews>
  <sheetFormatPr defaultRowHeight="12" x14ac:dyDescent="0.2"/>
  <cols>
    <col min="1" max="1" width="4.28515625" style="1" customWidth="1"/>
    <col min="2" max="2" width="18.5703125" style="1" customWidth="1"/>
    <col min="3" max="3" width="40.85546875" style="1" customWidth="1"/>
    <col min="4" max="4" width="8.42578125" style="1" customWidth="1"/>
    <col min="5" max="5" width="10.5703125" style="1" customWidth="1"/>
    <col min="6" max="6" width="12.5703125" style="1" customWidth="1"/>
    <col min="7" max="7" width="15.140625" style="1" customWidth="1"/>
    <col min="8" max="9" width="13.42578125" style="121" hidden="1" customWidth="1"/>
    <col min="10" max="10" width="11.140625" style="113" hidden="1" customWidth="1"/>
    <col min="11" max="11" width="13.42578125" style="113" hidden="1" customWidth="1"/>
    <col min="12" max="12" width="11.85546875" style="130" customWidth="1"/>
    <col min="13" max="13" width="15.5703125" style="130" customWidth="1"/>
    <col min="14" max="15" width="15.5703125" style="139" hidden="1" customWidth="1"/>
    <col min="16" max="17" width="15.5703125" style="1" hidden="1" customWidth="1"/>
    <col min="18" max="18" width="11.140625" style="148" hidden="1" customWidth="1"/>
    <col min="19" max="19" width="12.42578125" style="148" hidden="1" customWidth="1"/>
    <col min="20" max="20" width="16" style="4" customWidth="1"/>
    <col min="21" max="21" width="31" style="5" hidden="1" customWidth="1"/>
    <col min="22" max="22" width="18.5703125" style="5" hidden="1" customWidth="1"/>
    <col min="23" max="23" width="0.140625" style="5" hidden="1" customWidth="1"/>
    <col min="24" max="24" width="14.85546875" style="5" customWidth="1"/>
    <col min="25" max="25" width="14.140625" style="5" customWidth="1"/>
    <col min="26" max="26" width="14.140625" style="17" customWidth="1"/>
    <col min="27" max="28" width="14.140625" style="5" customWidth="1"/>
    <col min="29" max="29" width="16.5703125" style="5" customWidth="1"/>
    <col min="30" max="30" width="14.42578125" style="1" customWidth="1"/>
    <col min="31" max="31" width="14.7109375" style="1" customWidth="1"/>
    <col min="32" max="32" width="15.42578125" style="1" customWidth="1"/>
    <col min="33" max="16384" width="9.140625" style="1"/>
  </cols>
  <sheetData>
    <row r="2" spans="1:32" x14ac:dyDescent="0.2">
      <c r="A2" s="183" t="s">
        <v>30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8"/>
      <c r="U2" s="8"/>
      <c r="V2" s="8"/>
      <c r="W2" s="8"/>
      <c r="X2" s="8"/>
      <c r="Y2" s="8"/>
      <c r="Z2" s="9"/>
      <c r="AA2" s="9"/>
      <c r="AB2" s="9"/>
      <c r="AC2" s="9"/>
      <c r="AD2" s="9"/>
      <c r="AE2" s="9"/>
      <c r="AF2" s="9"/>
    </row>
    <row r="3" spans="1:32" x14ac:dyDescent="0.2">
      <c r="A3" s="184" t="s">
        <v>10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15" customFormat="1" x14ac:dyDescent="0.2">
      <c r="A4" s="185" t="s">
        <v>32</v>
      </c>
      <c r="B4" s="185"/>
      <c r="C4" s="185"/>
      <c r="D4" s="185"/>
      <c r="E4" s="11"/>
      <c r="F4" s="11"/>
      <c r="G4" s="11"/>
      <c r="H4" s="120"/>
      <c r="I4" s="120"/>
      <c r="J4" s="112"/>
      <c r="K4" s="112"/>
      <c r="L4" s="129"/>
      <c r="M4" s="129"/>
      <c r="N4" s="138"/>
      <c r="O4" s="138"/>
      <c r="P4" s="11"/>
      <c r="Q4" s="11"/>
      <c r="R4" s="147"/>
      <c r="S4" s="147"/>
      <c r="T4" s="12"/>
      <c r="U4" s="13"/>
      <c r="V4" s="13"/>
      <c r="W4" s="13"/>
      <c r="X4" s="14"/>
      <c r="Y4" s="14"/>
      <c r="Z4" s="14"/>
    </row>
    <row r="5" spans="1:32" x14ac:dyDescent="0.2">
      <c r="A5" s="179" t="s">
        <v>31</v>
      </c>
      <c r="B5" s="179"/>
      <c r="C5" s="179"/>
      <c r="D5" s="16"/>
    </row>
    <row r="6" spans="1:32" x14ac:dyDescent="0.2">
      <c r="A6" s="186" t="s">
        <v>23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2" x14ac:dyDescent="0.2">
      <c r="A7" s="179" t="s">
        <v>33</v>
      </c>
      <c r="B7" s="179"/>
      <c r="C7" s="179"/>
      <c r="D7" s="179"/>
      <c r="E7" s="59"/>
      <c r="F7" s="59"/>
      <c r="G7" s="59"/>
      <c r="H7" s="122"/>
      <c r="I7" s="122"/>
      <c r="J7" s="114"/>
      <c r="K7" s="114"/>
      <c r="L7" s="131"/>
      <c r="M7" s="131"/>
      <c r="N7" s="140"/>
      <c r="O7" s="140"/>
      <c r="P7" s="59"/>
      <c r="Q7" s="59"/>
      <c r="R7" s="149"/>
      <c r="S7" s="149"/>
      <c r="T7" s="59"/>
      <c r="U7" s="62"/>
      <c r="V7" s="62"/>
      <c r="W7" s="62"/>
      <c r="X7" s="62"/>
      <c r="Y7" s="62"/>
      <c r="Z7" s="16"/>
      <c r="AA7" s="62"/>
      <c r="AB7" s="62"/>
      <c r="AC7" s="62"/>
      <c r="AD7" s="59"/>
      <c r="AE7" s="59"/>
    </row>
    <row r="8" spans="1:32" x14ac:dyDescent="0.2">
      <c r="A8" s="179" t="s">
        <v>34</v>
      </c>
      <c r="B8" s="179"/>
      <c r="C8" s="179"/>
      <c r="D8" s="179"/>
    </row>
    <row r="9" spans="1:32" x14ac:dyDescent="0.2">
      <c r="A9" s="179" t="s">
        <v>26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</row>
    <row r="10" spans="1:32" x14ac:dyDescent="0.2">
      <c r="A10" s="180" t="s">
        <v>27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60"/>
      <c r="Y10" s="60"/>
      <c r="Z10" s="22"/>
      <c r="AA10" s="60"/>
      <c r="AB10" s="60"/>
      <c r="AD10" s="187"/>
      <c r="AE10" s="187"/>
      <c r="AF10" s="187"/>
    </row>
    <row r="11" spans="1:32" x14ac:dyDescent="0.2">
      <c r="A11" s="3"/>
      <c r="B11" s="3"/>
    </row>
    <row r="12" spans="1:32" ht="12.75" thickBot="1" x14ac:dyDescent="0.25">
      <c r="A12" s="181" t="s">
        <v>0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</row>
    <row r="13" spans="1:32" x14ac:dyDescent="0.2">
      <c r="A13" s="3"/>
      <c r="B13" s="3"/>
    </row>
    <row r="14" spans="1:32" x14ac:dyDescent="0.2">
      <c r="A14" s="182" t="s">
        <v>18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</row>
    <row r="15" spans="1:32" ht="48" x14ac:dyDescent="0.2">
      <c r="A15" s="23" t="s">
        <v>1</v>
      </c>
      <c r="B15" s="23" t="s">
        <v>16</v>
      </c>
      <c r="C15" s="23" t="s">
        <v>17</v>
      </c>
    </row>
    <row r="16" spans="1:32" x14ac:dyDescent="0.2">
      <c r="A16" s="23">
        <v>1</v>
      </c>
      <c r="B16" s="23" t="s">
        <v>35</v>
      </c>
      <c r="C16" s="23" t="s">
        <v>36</v>
      </c>
    </row>
    <row r="17" spans="1:32" x14ac:dyDescent="0.2">
      <c r="A17" s="23">
        <v>2</v>
      </c>
      <c r="B17" s="23" t="s">
        <v>37</v>
      </c>
      <c r="C17" s="23" t="s">
        <v>38</v>
      </c>
    </row>
    <row r="18" spans="1:32" ht="24" x14ac:dyDescent="0.2">
      <c r="A18" s="23">
        <v>3</v>
      </c>
      <c r="B18" s="23" t="s">
        <v>39</v>
      </c>
      <c r="C18" s="23" t="s">
        <v>43</v>
      </c>
    </row>
    <row r="19" spans="1:32" x14ac:dyDescent="0.2">
      <c r="A19" s="23">
        <v>4</v>
      </c>
      <c r="B19" s="23" t="s">
        <v>40</v>
      </c>
      <c r="C19" s="23" t="s">
        <v>44</v>
      </c>
    </row>
    <row r="20" spans="1:32" x14ac:dyDescent="0.2">
      <c r="A20" s="23">
        <v>5</v>
      </c>
      <c r="B20" s="23" t="s">
        <v>41</v>
      </c>
      <c r="C20" s="23" t="s">
        <v>45</v>
      </c>
    </row>
    <row r="21" spans="1:32" x14ac:dyDescent="0.2">
      <c r="A21" s="23">
        <v>6</v>
      </c>
      <c r="B21" s="23" t="s">
        <v>42</v>
      </c>
      <c r="C21" s="23" t="s">
        <v>46</v>
      </c>
    </row>
    <row r="22" spans="1:32" x14ac:dyDescent="0.2">
      <c r="A22" s="24"/>
      <c r="B22" s="24"/>
      <c r="C22" s="24"/>
    </row>
    <row r="23" spans="1:32" x14ac:dyDescent="0.2">
      <c r="A23" s="3" t="s">
        <v>19</v>
      </c>
      <c r="B23" s="3"/>
    </row>
    <row r="24" spans="1:32" x14ac:dyDescent="0.2">
      <c r="A24" s="178" t="s">
        <v>1</v>
      </c>
      <c r="B24" s="178" t="s">
        <v>2</v>
      </c>
      <c r="C24" s="178" t="s">
        <v>3</v>
      </c>
      <c r="D24" s="172" t="s">
        <v>4</v>
      </c>
      <c r="E24" s="178" t="s">
        <v>28</v>
      </c>
      <c r="F24" s="178"/>
      <c r="G24" s="178"/>
      <c r="H24" s="194" t="s">
        <v>5</v>
      </c>
      <c r="I24" s="194"/>
      <c r="J24" s="195" t="s">
        <v>5</v>
      </c>
      <c r="K24" s="195"/>
      <c r="L24" s="196" t="s">
        <v>5</v>
      </c>
      <c r="M24" s="196"/>
      <c r="N24" s="197" t="s">
        <v>5</v>
      </c>
      <c r="O24" s="197"/>
      <c r="P24" s="178" t="s">
        <v>5</v>
      </c>
      <c r="Q24" s="178"/>
      <c r="R24" s="198" t="s">
        <v>5</v>
      </c>
      <c r="S24" s="198"/>
      <c r="T24" s="178" t="s">
        <v>6</v>
      </c>
      <c r="U24" s="6"/>
      <c r="V24" s="25"/>
      <c r="W24" s="25"/>
      <c r="X24" s="172" t="s">
        <v>9</v>
      </c>
      <c r="Y24" s="26"/>
      <c r="Z24" s="26"/>
      <c r="AA24" s="26"/>
      <c r="AB24" s="27"/>
      <c r="AC24" s="6"/>
      <c r="AD24" s="25"/>
    </row>
    <row r="25" spans="1:32" x14ac:dyDescent="0.2">
      <c r="A25" s="178"/>
      <c r="B25" s="178"/>
      <c r="C25" s="178"/>
      <c r="D25" s="172"/>
      <c r="E25" s="190" t="s">
        <v>7</v>
      </c>
      <c r="F25" s="191" t="s">
        <v>8</v>
      </c>
      <c r="G25" s="191" t="s">
        <v>9</v>
      </c>
      <c r="H25" s="194" t="str">
        <f>B16</f>
        <v>ТОО "Альянс-Фарм"</v>
      </c>
      <c r="I25" s="194"/>
      <c r="J25" s="195" t="str">
        <f>B17</f>
        <v>ТОО "INKAR"</v>
      </c>
      <c r="K25" s="195"/>
      <c r="L25" s="196" t="str">
        <f>B18</f>
        <v>ТОО "Kelun-Kazpharm"</v>
      </c>
      <c r="M25" s="196"/>
      <c r="N25" s="197" t="str">
        <f>B19</f>
        <v>ТОО "Аудан-Дәрі"</v>
      </c>
      <c r="O25" s="197"/>
      <c r="P25" s="178" t="str">
        <f>B20</f>
        <v>ТОО "СП Технология"</v>
      </c>
      <c r="Q25" s="178"/>
      <c r="R25" s="198" t="str">
        <f>B21</f>
        <v>ТОО "Adamant Group"</v>
      </c>
      <c r="S25" s="198"/>
      <c r="T25" s="178"/>
      <c r="U25" s="7"/>
      <c r="V25" s="27"/>
      <c r="W25" s="26"/>
      <c r="X25" s="172"/>
      <c r="Y25" s="27"/>
      <c r="Z25" s="25"/>
      <c r="AA25" s="25"/>
      <c r="AB25" s="1"/>
      <c r="AC25" s="1"/>
    </row>
    <row r="26" spans="1:32" ht="24" x14ac:dyDescent="0.2">
      <c r="A26" s="178"/>
      <c r="B26" s="178"/>
      <c r="C26" s="178"/>
      <c r="D26" s="172"/>
      <c r="E26" s="190"/>
      <c r="F26" s="191"/>
      <c r="G26" s="191"/>
      <c r="H26" s="123" t="s">
        <v>8</v>
      </c>
      <c r="I26" s="123" t="s">
        <v>9</v>
      </c>
      <c r="J26" s="115" t="s">
        <v>8</v>
      </c>
      <c r="K26" s="115" t="s">
        <v>9</v>
      </c>
      <c r="L26" s="132" t="s">
        <v>8</v>
      </c>
      <c r="M26" s="132" t="s">
        <v>9</v>
      </c>
      <c r="N26" s="141" t="s">
        <v>8</v>
      </c>
      <c r="O26" s="141" t="s">
        <v>9</v>
      </c>
      <c r="P26" s="101" t="s">
        <v>8</v>
      </c>
      <c r="Q26" s="101" t="s">
        <v>9</v>
      </c>
      <c r="R26" s="150" t="s">
        <v>8</v>
      </c>
      <c r="S26" s="150" t="s">
        <v>9</v>
      </c>
      <c r="T26" s="178"/>
      <c r="U26" s="7"/>
      <c r="V26" s="27"/>
      <c r="W26" s="26"/>
      <c r="X26" s="172"/>
      <c r="Y26" s="27"/>
      <c r="Z26" s="25"/>
      <c r="AA26" s="25"/>
      <c r="AB26" s="1"/>
      <c r="AC26" s="1"/>
    </row>
    <row r="27" spans="1:32" ht="25.5" x14ac:dyDescent="0.2">
      <c r="A27" s="64">
        <v>6</v>
      </c>
      <c r="B27" s="72" t="s">
        <v>60</v>
      </c>
      <c r="C27" s="66" t="s">
        <v>61</v>
      </c>
      <c r="D27" s="73" t="s">
        <v>62</v>
      </c>
      <c r="E27" s="68">
        <v>2401</v>
      </c>
      <c r="F27" s="69">
        <v>168.19</v>
      </c>
      <c r="G27" s="102">
        <f>E27*F27</f>
        <v>403824.19</v>
      </c>
      <c r="H27" s="124"/>
      <c r="I27" s="124"/>
      <c r="J27" s="103"/>
      <c r="K27" s="103"/>
      <c r="L27" s="133">
        <v>148</v>
      </c>
      <c r="M27" s="133">
        <f>E27*L27</f>
        <v>355348</v>
      </c>
      <c r="N27" s="142"/>
      <c r="O27" s="142"/>
      <c r="P27" s="50"/>
      <c r="Q27" s="50"/>
      <c r="R27" s="151"/>
      <c r="S27" s="151"/>
      <c r="T27" s="133">
        <v>148</v>
      </c>
      <c r="U27" s="133">
        <f>M27*T27</f>
        <v>52591504</v>
      </c>
      <c r="V27" s="27"/>
      <c r="W27" s="26"/>
      <c r="X27" s="160">
        <f>E27*T27</f>
        <v>355348</v>
      </c>
      <c r="Y27" s="27"/>
      <c r="Z27" s="25"/>
      <c r="AA27" s="25"/>
      <c r="AB27" s="1"/>
      <c r="AC27" s="1"/>
    </row>
    <row r="28" spans="1:32" ht="12.75" x14ac:dyDescent="0.2">
      <c r="A28" s="64">
        <v>14</v>
      </c>
      <c r="B28" s="72" t="s">
        <v>77</v>
      </c>
      <c r="C28" s="66" t="s">
        <v>78</v>
      </c>
      <c r="D28" s="73" t="s">
        <v>62</v>
      </c>
      <c r="E28" s="68">
        <v>500</v>
      </c>
      <c r="F28" s="69">
        <v>105.76</v>
      </c>
      <c r="G28" s="102">
        <f>E28*F28</f>
        <v>52880</v>
      </c>
      <c r="H28" s="124"/>
      <c r="I28" s="124"/>
      <c r="J28" s="100">
        <v>105</v>
      </c>
      <c r="K28" s="100">
        <f>E28*J28</f>
        <v>52500</v>
      </c>
      <c r="L28" s="133">
        <v>104</v>
      </c>
      <c r="M28" s="133">
        <f>E28*L28</f>
        <v>52000</v>
      </c>
      <c r="N28" s="142"/>
      <c r="O28" s="142"/>
      <c r="P28" s="50"/>
      <c r="Q28" s="50"/>
      <c r="R28" s="151"/>
      <c r="S28" s="151"/>
      <c r="T28" s="133">
        <v>104</v>
      </c>
      <c r="U28" s="133">
        <f>M28*T28</f>
        <v>5408000</v>
      </c>
      <c r="V28" s="27"/>
      <c r="W28" s="26"/>
      <c r="X28" s="160">
        <f>E28*T28</f>
        <v>52000</v>
      </c>
      <c r="Y28" s="27"/>
      <c r="Z28" s="25"/>
      <c r="AA28" s="25"/>
      <c r="AB28" s="1"/>
      <c r="AC28" s="1"/>
    </row>
    <row r="29" spans="1:32" ht="12.75" x14ac:dyDescent="0.2">
      <c r="A29" s="64">
        <v>15</v>
      </c>
      <c r="B29" s="81" t="s">
        <v>79</v>
      </c>
      <c r="C29" s="66" t="s">
        <v>80</v>
      </c>
      <c r="D29" s="71" t="s">
        <v>62</v>
      </c>
      <c r="E29" s="68">
        <v>10500</v>
      </c>
      <c r="F29" s="69">
        <v>191.34</v>
      </c>
      <c r="G29" s="102">
        <f>E29*F29</f>
        <v>2009070</v>
      </c>
      <c r="H29" s="124"/>
      <c r="I29" s="124"/>
      <c r="J29" s="100"/>
      <c r="K29" s="100"/>
      <c r="L29" s="133">
        <v>185</v>
      </c>
      <c r="M29" s="133">
        <f>E29*L29</f>
        <v>1942500</v>
      </c>
      <c r="N29" s="142"/>
      <c r="O29" s="142"/>
      <c r="P29" s="50"/>
      <c r="Q29" s="50"/>
      <c r="R29" s="151"/>
      <c r="S29" s="151"/>
      <c r="T29" s="133">
        <v>185</v>
      </c>
      <c r="U29" s="133">
        <f>M29*T29</f>
        <v>359362500</v>
      </c>
      <c r="V29" s="27"/>
      <c r="W29" s="26"/>
      <c r="X29" s="160">
        <f>E29*T29</f>
        <v>1942500</v>
      </c>
      <c r="Y29" s="27"/>
      <c r="Z29" s="25"/>
      <c r="AA29" s="25"/>
      <c r="AB29" s="1"/>
      <c r="AC29" s="1"/>
    </row>
    <row r="30" spans="1:32" s="45" customFormat="1" ht="15.75" x14ac:dyDescent="0.25">
      <c r="A30" s="104"/>
      <c r="B30" s="105"/>
      <c r="C30" s="105"/>
      <c r="D30" s="106"/>
      <c r="E30" s="49"/>
      <c r="F30" s="49"/>
      <c r="G30" s="51"/>
      <c r="H30" s="125"/>
      <c r="I30" s="125"/>
      <c r="J30" s="116"/>
      <c r="K30" s="116"/>
      <c r="L30" s="134"/>
      <c r="M30" s="134"/>
      <c r="N30" s="143"/>
      <c r="O30" s="143"/>
      <c r="P30" s="51"/>
      <c r="Q30" s="51"/>
      <c r="R30" s="152"/>
      <c r="S30" s="152">
        <f>SUM(S27:S29)</f>
        <v>0</v>
      </c>
      <c r="T30" s="107"/>
      <c r="U30" s="43" t="e">
        <f>SUM(#REF!)</f>
        <v>#REF!</v>
      </c>
      <c r="V30" s="44"/>
      <c r="X30" s="167">
        <f>SUM(X27:X29)</f>
        <v>2349848</v>
      </c>
      <c r="Y30" s="46"/>
      <c r="Z30" s="47"/>
    </row>
    <row r="31" spans="1:32" x14ac:dyDescent="0.2">
      <c r="A31" s="26"/>
      <c r="B31" s="26"/>
      <c r="C31" s="25"/>
      <c r="D31" s="25"/>
      <c r="E31" s="25"/>
      <c r="F31" s="25"/>
      <c r="G31" s="25"/>
      <c r="H31" s="126"/>
      <c r="I31" s="126"/>
      <c r="J31" s="117"/>
      <c r="K31" s="117"/>
      <c r="L31" s="135"/>
      <c r="M31" s="135"/>
      <c r="N31" s="144"/>
      <c r="O31" s="144"/>
      <c r="P31" s="25"/>
      <c r="Q31" s="25"/>
      <c r="R31" s="153"/>
      <c r="S31" s="153"/>
      <c r="T31" s="28"/>
      <c r="U31" s="29"/>
      <c r="V31" s="29"/>
      <c r="W31" s="29"/>
      <c r="X31" s="29"/>
      <c r="Y31" s="29"/>
      <c r="Z31" s="30"/>
      <c r="AA31" s="29"/>
      <c r="AB31" s="29"/>
      <c r="AC31" s="29"/>
      <c r="AD31" s="25"/>
      <c r="AE31" s="25"/>
      <c r="AF31" s="25"/>
    </row>
    <row r="32" spans="1:32" x14ac:dyDescent="0.2">
      <c r="A32" s="26"/>
      <c r="B32" s="26"/>
      <c r="C32" s="26"/>
      <c r="D32" s="188"/>
      <c r="E32" s="188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63"/>
      <c r="U32" s="29"/>
      <c r="V32" s="29"/>
      <c r="W32" s="29"/>
      <c r="X32" s="29"/>
      <c r="Y32" s="29"/>
      <c r="Z32" s="30"/>
      <c r="AA32" s="29"/>
      <c r="AB32" s="29"/>
      <c r="AC32" s="29"/>
      <c r="AD32" s="25"/>
      <c r="AE32" s="25"/>
      <c r="AF32" s="25"/>
    </row>
    <row r="33" spans="1:32" s="53" customFormat="1" ht="15.75" x14ac:dyDescent="0.25">
      <c r="A33" s="171" t="s">
        <v>194</v>
      </c>
      <c r="B33" s="171"/>
      <c r="C33" s="171"/>
      <c r="D33" s="171"/>
      <c r="E33" s="171"/>
      <c r="F33" s="171"/>
      <c r="G33" s="171"/>
      <c r="H33" s="127"/>
      <c r="I33" s="127"/>
      <c r="J33" s="118"/>
      <c r="K33" s="118"/>
      <c r="L33" s="136"/>
      <c r="M33" s="136"/>
      <c r="N33" s="145"/>
      <c r="O33" s="145"/>
      <c r="P33" s="52"/>
      <c r="Q33" s="52"/>
      <c r="R33" s="154"/>
      <c r="S33" s="154"/>
      <c r="T33" s="54"/>
      <c r="U33" s="55"/>
      <c r="V33" s="55"/>
      <c r="W33" s="55"/>
      <c r="X33" s="55"/>
      <c r="Y33" s="55"/>
      <c r="Z33" s="56"/>
      <c r="AA33" s="55"/>
      <c r="AB33" s="55"/>
      <c r="AC33" s="55"/>
      <c r="AD33" s="52"/>
      <c r="AE33" s="52"/>
      <c r="AF33" s="52"/>
    </row>
    <row r="34" spans="1:32" s="53" customFormat="1" ht="15.75" x14ac:dyDescent="0.25">
      <c r="A34" s="165"/>
      <c r="B34" s="165"/>
      <c r="C34" s="165"/>
      <c r="D34" s="165"/>
      <c r="E34" s="165"/>
      <c r="F34" s="165"/>
      <c r="G34" s="165"/>
      <c r="H34" s="128"/>
      <c r="I34" s="128"/>
      <c r="J34" s="119"/>
      <c r="K34" s="119"/>
      <c r="L34" s="137"/>
      <c r="M34" s="137"/>
      <c r="N34" s="146"/>
      <c r="O34" s="146"/>
      <c r="R34" s="155"/>
      <c r="S34" s="155"/>
      <c r="T34" s="57"/>
      <c r="U34" s="57"/>
      <c r="V34" s="57"/>
      <c r="W34" s="57"/>
      <c r="X34" s="57"/>
      <c r="Y34" s="58"/>
      <c r="Z34" s="57"/>
      <c r="AA34" s="57"/>
      <c r="AB34" s="57"/>
    </row>
    <row r="35" spans="1:32" ht="12.75" x14ac:dyDescent="0.2">
      <c r="A35" s="171" t="s">
        <v>195</v>
      </c>
      <c r="B35" s="171"/>
      <c r="C35" s="171"/>
      <c r="D35" s="171"/>
      <c r="E35" s="171"/>
      <c r="F35" s="171"/>
      <c r="G35" s="171"/>
    </row>
    <row r="36" spans="1:32" ht="12.75" x14ac:dyDescent="0.2">
      <c r="A36" s="165"/>
      <c r="B36" s="165"/>
      <c r="C36" s="165"/>
      <c r="D36" s="165"/>
      <c r="E36" s="165"/>
      <c r="F36" s="165"/>
      <c r="G36" s="165"/>
    </row>
    <row r="37" spans="1:32" ht="12.75" x14ac:dyDescent="0.2">
      <c r="A37" s="165"/>
      <c r="B37" s="165"/>
      <c r="C37" s="165"/>
      <c r="D37" s="165"/>
      <c r="E37" s="165"/>
      <c r="F37" s="165"/>
      <c r="G37" s="165"/>
    </row>
    <row r="38" spans="1:32" ht="12.75" x14ac:dyDescent="0.2">
      <c r="A38" s="171" t="s">
        <v>196</v>
      </c>
      <c r="B38" s="171"/>
      <c r="C38" s="171"/>
      <c r="D38" s="171"/>
      <c r="E38" s="171"/>
      <c r="F38" s="171"/>
      <c r="G38" s="171"/>
    </row>
    <row r="39" spans="1:32" ht="12.75" x14ac:dyDescent="0.2">
      <c r="A39" s="165"/>
      <c r="B39" s="165"/>
      <c r="C39" s="165"/>
      <c r="D39" s="165"/>
      <c r="E39" s="165"/>
      <c r="F39" s="165"/>
      <c r="G39" s="165"/>
    </row>
  </sheetData>
  <mergeCells count="39">
    <mergeCell ref="A7:D7"/>
    <mergeCell ref="A2:S2"/>
    <mergeCell ref="A3:S3"/>
    <mergeCell ref="A4:D4"/>
    <mergeCell ref="A5:C5"/>
    <mergeCell ref="A6:T6"/>
    <mergeCell ref="H24:I24"/>
    <mergeCell ref="A8:D8"/>
    <mergeCell ref="A9:S9"/>
    <mergeCell ref="A10:W10"/>
    <mergeCell ref="AD10:AF10"/>
    <mergeCell ref="A12:T12"/>
    <mergeCell ref="A14:T14"/>
    <mergeCell ref="A24:A26"/>
    <mergeCell ref="B24:B26"/>
    <mergeCell ref="C24:C26"/>
    <mergeCell ref="D24:D26"/>
    <mergeCell ref="E24:G24"/>
    <mergeCell ref="X24:X26"/>
    <mergeCell ref="E25:E26"/>
    <mergeCell ref="F25:F26"/>
    <mergeCell ref="G25:G26"/>
    <mergeCell ref="H25:I25"/>
    <mergeCell ref="J25:K25"/>
    <mergeCell ref="L25:M25"/>
    <mergeCell ref="N25:O25"/>
    <mergeCell ref="P25:Q25"/>
    <mergeCell ref="R25:S25"/>
    <mergeCell ref="J24:K24"/>
    <mergeCell ref="L24:M24"/>
    <mergeCell ref="N24:O24"/>
    <mergeCell ref="P24:Q24"/>
    <mergeCell ref="R24:S24"/>
    <mergeCell ref="T24:T26"/>
    <mergeCell ref="A38:G38"/>
    <mergeCell ref="D32:E32"/>
    <mergeCell ref="F32:S32"/>
    <mergeCell ref="A33:G33"/>
    <mergeCell ref="A35:G3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50"/>
  <sheetViews>
    <sheetView topLeftCell="A21" workbookViewId="0">
      <selection activeCell="T27" sqref="T27:X40"/>
    </sheetView>
  </sheetViews>
  <sheetFormatPr defaultRowHeight="12" x14ac:dyDescent="0.2"/>
  <cols>
    <col min="1" max="1" width="4.28515625" style="1" customWidth="1"/>
    <col min="2" max="2" width="18.5703125" style="1" customWidth="1"/>
    <col min="3" max="3" width="40.85546875" style="1" customWidth="1"/>
    <col min="4" max="4" width="8.42578125" style="1" customWidth="1"/>
    <col min="5" max="5" width="10.5703125" style="1" customWidth="1"/>
    <col min="6" max="6" width="12.5703125" style="1" customWidth="1"/>
    <col min="7" max="7" width="15.140625" style="1" customWidth="1"/>
    <col min="8" max="9" width="13.42578125" style="121" hidden="1" customWidth="1"/>
    <col min="10" max="10" width="11.140625" style="113" hidden="1" customWidth="1"/>
    <col min="11" max="11" width="13.42578125" style="113" hidden="1" customWidth="1"/>
    <col min="12" max="12" width="11.85546875" style="130" hidden="1" customWidth="1"/>
    <col min="13" max="13" width="15.5703125" style="130" hidden="1" customWidth="1"/>
    <col min="14" max="15" width="15.5703125" style="139" customWidth="1"/>
    <col min="16" max="17" width="15.5703125" style="1" hidden="1" customWidth="1"/>
    <col min="18" max="18" width="11.140625" style="148" hidden="1" customWidth="1"/>
    <col min="19" max="19" width="12.42578125" style="148" hidden="1" customWidth="1"/>
    <col min="20" max="20" width="16" style="4" customWidth="1"/>
    <col min="21" max="21" width="31" style="5" hidden="1" customWidth="1"/>
    <col min="22" max="22" width="18.5703125" style="5" hidden="1" customWidth="1"/>
    <col min="23" max="23" width="0.140625" style="5" hidden="1" customWidth="1"/>
    <col min="24" max="24" width="14.85546875" style="5" customWidth="1"/>
    <col min="25" max="25" width="14.140625" style="5" customWidth="1"/>
    <col min="26" max="26" width="14.140625" style="17" customWidth="1"/>
    <col min="27" max="28" width="14.140625" style="5" customWidth="1"/>
    <col min="29" max="29" width="16.5703125" style="5" customWidth="1"/>
    <col min="30" max="30" width="14.42578125" style="1" customWidth="1"/>
    <col min="31" max="31" width="14.7109375" style="1" customWidth="1"/>
    <col min="32" max="32" width="15.42578125" style="1" customWidth="1"/>
    <col min="33" max="16384" width="9.140625" style="1"/>
  </cols>
  <sheetData>
    <row r="2" spans="1:32" x14ac:dyDescent="0.2">
      <c r="A2" s="183" t="s">
        <v>30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8"/>
      <c r="U2" s="8"/>
      <c r="V2" s="8"/>
      <c r="W2" s="8"/>
      <c r="X2" s="8"/>
      <c r="Y2" s="8"/>
      <c r="Z2" s="9"/>
      <c r="AA2" s="9"/>
      <c r="AB2" s="9"/>
      <c r="AC2" s="9"/>
      <c r="AD2" s="9"/>
      <c r="AE2" s="9"/>
      <c r="AF2" s="9"/>
    </row>
    <row r="3" spans="1:32" x14ac:dyDescent="0.2">
      <c r="A3" s="184" t="s">
        <v>10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15" customFormat="1" x14ac:dyDescent="0.2">
      <c r="A4" s="185" t="s">
        <v>32</v>
      </c>
      <c r="B4" s="185"/>
      <c r="C4" s="185"/>
      <c r="D4" s="185"/>
      <c r="E4" s="11"/>
      <c r="F4" s="11"/>
      <c r="G4" s="11"/>
      <c r="H4" s="120"/>
      <c r="I4" s="120"/>
      <c r="J4" s="112"/>
      <c r="K4" s="112"/>
      <c r="L4" s="129"/>
      <c r="M4" s="129"/>
      <c r="N4" s="138"/>
      <c r="O4" s="138"/>
      <c r="P4" s="11"/>
      <c r="Q4" s="11"/>
      <c r="R4" s="147"/>
      <c r="S4" s="147"/>
      <c r="T4" s="12"/>
      <c r="U4" s="13"/>
      <c r="V4" s="13"/>
      <c r="W4" s="13"/>
      <c r="X4" s="14"/>
      <c r="Y4" s="14"/>
      <c r="Z4" s="14"/>
    </row>
    <row r="5" spans="1:32" x14ac:dyDescent="0.2">
      <c r="A5" s="179" t="s">
        <v>31</v>
      </c>
      <c r="B5" s="179"/>
      <c r="C5" s="179"/>
      <c r="D5" s="16"/>
    </row>
    <row r="6" spans="1:32" x14ac:dyDescent="0.2">
      <c r="A6" s="186" t="s">
        <v>23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2" x14ac:dyDescent="0.2">
      <c r="A7" s="179" t="s">
        <v>33</v>
      </c>
      <c r="B7" s="179"/>
      <c r="C7" s="179"/>
      <c r="D7" s="179"/>
      <c r="E7" s="59"/>
      <c r="F7" s="59"/>
      <c r="G7" s="59"/>
      <c r="H7" s="122"/>
      <c r="I7" s="122"/>
      <c r="J7" s="114"/>
      <c r="K7" s="114"/>
      <c r="L7" s="131"/>
      <c r="M7" s="131"/>
      <c r="N7" s="140"/>
      <c r="O7" s="140"/>
      <c r="P7" s="59"/>
      <c r="Q7" s="59"/>
      <c r="R7" s="149"/>
      <c r="S7" s="149"/>
      <c r="T7" s="59"/>
      <c r="U7" s="62"/>
      <c r="V7" s="62"/>
      <c r="W7" s="62"/>
      <c r="X7" s="62"/>
      <c r="Y7" s="62"/>
      <c r="Z7" s="16"/>
      <c r="AA7" s="62"/>
      <c r="AB7" s="62"/>
      <c r="AC7" s="62"/>
      <c r="AD7" s="59"/>
      <c r="AE7" s="59"/>
    </row>
    <row r="8" spans="1:32" x14ac:dyDescent="0.2">
      <c r="A8" s="179" t="s">
        <v>34</v>
      </c>
      <c r="B8" s="179"/>
      <c r="C8" s="179"/>
      <c r="D8" s="179"/>
    </row>
    <row r="9" spans="1:32" x14ac:dyDescent="0.2">
      <c r="A9" s="179" t="s">
        <v>26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</row>
    <row r="10" spans="1:32" x14ac:dyDescent="0.2">
      <c r="A10" s="180" t="s">
        <v>27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60"/>
      <c r="Y10" s="60"/>
      <c r="Z10" s="22"/>
      <c r="AA10" s="60"/>
      <c r="AB10" s="60"/>
      <c r="AD10" s="187"/>
      <c r="AE10" s="187"/>
      <c r="AF10" s="187"/>
    </row>
    <row r="11" spans="1:32" x14ac:dyDescent="0.2">
      <c r="A11" s="3"/>
      <c r="B11" s="3"/>
    </row>
    <row r="12" spans="1:32" ht="12.75" thickBot="1" x14ac:dyDescent="0.25">
      <c r="A12" s="181" t="s">
        <v>0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</row>
    <row r="13" spans="1:32" x14ac:dyDescent="0.2">
      <c r="A13" s="3"/>
      <c r="B13" s="3"/>
    </row>
    <row r="14" spans="1:32" x14ac:dyDescent="0.2">
      <c r="A14" s="182" t="s">
        <v>18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</row>
    <row r="15" spans="1:32" ht="48" x14ac:dyDescent="0.2">
      <c r="A15" s="23" t="s">
        <v>1</v>
      </c>
      <c r="B15" s="23" t="s">
        <v>16</v>
      </c>
      <c r="C15" s="23" t="s">
        <v>17</v>
      </c>
    </row>
    <row r="16" spans="1:32" x14ac:dyDescent="0.2">
      <c r="A16" s="23">
        <v>1</v>
      </c>
      <c r="B16" s="23" t="s">
        <v>35</v>
      </c>
      <c r="C16" s="23" t="s">
        <v>36</v>
      </c>
    </row>
    <row r="17" spans="1:30" x14ac:dyDescent="0.2">
      <c r="A17" s="23">
        <v>2</v>
      </c>
      <c r="B17" s="23" t="s">
        <v>37</v>
      </c>
      <c r="C17" s="23" t="s">
        <v>38</v>
      </c>
    </row>
    <row r="18" spans="1:30" ht="24" x14ac:dyDescent="0.2">
      <c r="A18" s="23">
        <v>3</v>
      </c>
      <c r="B18" s="23" t="s">
        <v>39</v>
      </c>
      <c r="C18" s="23" t="s">
        <v>43</v>
      </c>
    </row>
    <row r="19" spans="1:30" x14ac:dyDescent="0.2">
      <c r="A19" s="23">
        <v>4</v>
      </c>
      <c r="B19" s="23" t="s">
        <v>40</v>
      </c>
      <c r="C19" s="23" t="s">
        <v>44</v>
      </c>
    </row>
    <row r="20" spans="1:30" x14ac:dyDescent="0.2">
      <c r="A20" s="23">
        <v>5</v>
      </c>
      <c r="B20" s="23" t="s">
        <v>41</v>
      </c>
      <c r="C20" s="23" t="s">
        <v>45</v>
      </c>
    </row>
    <row r="21" spans="1:30" x14ac:dyDescent="0.2">
      <c r="A21" s="23">
        <v>6</v>
      </c>
      <c r="B21" s="23" t="s">
        <v>42</v>
      </c>
      <c r="C21" s="23" t="s">
        <v>46</v>
      </c>
    </row>
    <row r="22" spans="1:30" x14ac:dyDescent="0.2">
      <c r="A22" s="24"/>
      <c r="B22" s="24"/>
      <c r="C22" s="24"/>
    </row>
    <row r="23" spans="1:30" x14ac:dyDescent="0.2">
      <c r="A23" s="3" t="s">
        <v>19</v>
      </c>
      <c r="B23" s="3"/>
    </row>
    <row r="24" spans="1:30" x14ac:dyDescent="0.2">
      <c r="A24" s="178" t="s">
        <v>1</v>
      </c>
      <c r="B24" s="178" t="s">
        <v>2</v>
      </c>
      <c r="C24" s="178" t="s">
        <v>3</v>
      </c>
      <c r="D24" s="172" t="s">
        <v>4</v>
      </c>
      <c r="E24" s="178" t="s">
        <v>28</v>
      </c>
      <c r="F24" s="178"/>
      <c r="G24" s="178"/>
      <c r="H24" s="194" t="s">
        <v>5</v>
      </c>
      <c r="I24" s="194"/>
      <c r="J24" s="195" t="s">
        <v>5</v>
      </c>
      <c r="K24" s="195"/>
      <c r="L24" s="196" t="s">
        <v>5</v>
      </c>
      <c r="M24" s="196"/>
      <c r="N24" s="197" t="s">
        <v>5</v>
      </c>
      <c r="O24" s="197"/>
      <c r="P24" s="178" t="s">
        <v>5</v>
      </c>
      <c r="Q24" s="178"/>
      <c r="R24" s="198" t="s">
        <v>5</v>
      </c>
      <c r="S24" s="198"/>
      <c r="T24" s="178" t="s">
        <v>6</v>
      </c>
      <c r="U24" s="6"/>
      <c r="V24" s="25"/>
      <c r="W24" s="25"/>
      <c r="X24" s="172" t="s">
        <v>9</v>
      </c>
      <c r="Y24" s="26"/>
      <c r="Z24" s="26"/>
      <c r="AA24" s="26"/>
      <c r="AB24" s="27"/>
      <c r="AC24" s="6"/>
      <c r="AD24" s="25"/>
    </row>
    <row r="25" spans="1:30" x14ac:dyDescent="0.2">
      <c r="A25" s="178"/>
      <c r="B25" s="178"/>
      <c r="C25" s="178"/>
      <c r="D25" s="172"/>
      <c r="E25" s="190" t="s">
        <v>7</v>
      </c>
      <c r="F25" s="191" t="s">
        <v>8</v>
      </c>
      <c r="G25" s="191" t="s">
        <v>9</v>
      </c>
      <c r="H25" s="194" t="str">
        <f>B16</f>
        <v>ТОО "Альянс-Фарм"</v>
      </c>
      <c r="I25" s="194"/>
      <c r="J25" s="195" t="str">
        <f>B17</f>
        <v>ТОО "INKAR"</v>
      </c>
      <c r="K25" s="195"/>
      <c r="L25" s="196" t="str">
        <f>B18</f>
        <v>ТОО "Kelun-Kazpharm"</v>
      </c>
      <c r="M25" s="196"/>
      <c r="N25" s="197" t="str">
        <f>B19</f>
        <v>ТОО "Аудан-Дәрі"</v>
      </c>
      <c r="O25" s="197"/>
      <c r="P25" s="178" t="str">
        <f>B20</f>
        <v>ТОО "СП Технология"</v>
      </c>
      <c r="Q25" s="178"/>
      <c r="R25" s="198" t="str">
        <f>B21</f>
        <v>ТОО "Adamant Group"</v>
      </c>
      <c r="S25" s="198"/>
      <c r="T25" s="178"/>
      <c r="U25" s="7"/>
      <c r="V25" s="27"/>
      <c r="W25" s="26"/>
      <c r="X25" s="172"/>
      <c r="Y25" s="27"/>
      <c r="Z25" s="25"/>
      <c r="AA25" s="25"/>
      <c r="AB25" s="1"/>
      <c r="AC25" s="1"/>
    </row>
    <row r="26" spans="1:30" ht="24" x14ac:dyDescent="0.2">
      <c r="A26" s="178"/>
      <c r="B26" s="178"/>
      <c r="C26" s="178"/>
      <c r="D26" s="172"/>
      <c r="E26" s="190"/>
      <c r="F26" s="191"/>
      <c r="G26" s="191"/>
      <c r="H26" s="123" t="s">
        <v>8</v>
      </c>
      <c r="I26" s="123" t="s">
        <v>9</v>
      </c>
      <c r="J26" s="115" t="s">
        <v>8</v>
      </c>
      <c r="K26" s="115" t="s">
        <v>9</v>
      </c>
      <c r="L26" s="132" t="s">
        <v>8</v>
      </c>
      <c r="M26" s="132" t="s">
        <v>9</v>
      </c>
      <c r="N26" s="141" t="s">
        <v>8</v>
      </c>
      <c r="O26" s="141" t="s">
        <v>9</v>
      </c>
      <c r="P26" s="101" t="s">
        <v>8</v>
      </c>
      <c r="Q26" s="101" t="s">
        <v>9</v>
      </c>
      <c r="R26" s="150" t="s">
        <v>8</v>
      </c>
      <c r="S26" s="150" t="s">
        <v>9</v>
      </c>
      <c r="T26" s="178"/>
      <c r="U26" s="7"/>
      <c r="V26" s="27"/>
      <c r="W26" s="26"/>
      <c r="X26" s="172"/>
      <c r="Y26" s="27"/>
      <c r="Z26" s="25"/>
      <c r="AA26" s="25"/>
      <c r="AB26" s="1"/>
      <c r="AC26" s="1"/>
    </row>
    <row r="27" spans="1:30" ht="12.75" x14ac:dyDescent="0.2">
      <c r="A27" s="64">
        <v>19</v>
      </c>
      <c r="B27" s="83" t="s">
        <v>87</v>
      </c>
      <c r="C27" s="66" t="s">
        <v>88</v>
      </c>
      <c r="D27" s="71" t="s">
        <v>49</v>
      </c>
      <c r="E27" s="68">
        <v>350</v>
      </c>
      <c r="F27" s="69">
        <v>428</v>
      </c>
      <c r="G27" s="102">
        <f t="shared" ref="G27:G40" si="0">E27*F27</f>
        <v>149800</v>
      </c>
      <c r="H27" s="124"/>
      <c r="I27" s="124"/>
      <c r="J27" s="100"/>
      <c r="K27" s="100"/>
      <c r="L27" s="133"/>
      <c r="M27" s="133"/>
      <c r="N27" s="142">
        <v>425</v>
      </c>
      <c r="O27" s="142"/>
      <c r="P27" s="50"/>
      <c r="Q27" s="50"/>
      <c r="R27" s="151"/>
      <c r="S27" s="151"/>
      <c r="T27" s="142">
        <v>425</v>
      </c>
      <c r="U27" s="7"/>
      <c r="V27" s="27"/>
      <c r="W27" s="26"/>
      <c r="X27" s="161">
        <f t="shared" ref="X27:X40" si="1">E27*T27</f>
        <v>148750</v>
      </c>
      <c r="Y27" s="27"/>
      <c r="Z27" s="25"/>
      <c r="AA27" s="25"/>
      <c r="AB27" s="1"/>
      <c r="AC27" s="1"/>
    </row>
    <row r="28" spans="1:30" ht="25.5" hidden="1" x14ac:dyDescent="0.2">
      <c r="A28" s="64">
        <v>20</v>
      </c>
      <c r="B28" s="83" t="s">
        <v>89</v>
      </c>
      <c r="C28" s="66" t="s">
        <v>90</v>
      </c>
      <c r="D28" s="71" t="s">
        <v>49</v>
      </c>
      <c r="E28" s="68">
        <v>30</v>
      </c>
      <c r="F28" s="69">
        <v>336.79</v>
      </c>
      <c r="G28" s="102">
        <f t="shared" si="0"/>
        <v>10103.700000000001</v>
      </c>
      <c r="H28" s="124"/>
      <c r="I28" s="124"/>
      <c r="J28" s="100"/>
      <c r="K28" s="100"/>
      <c r="L28" s="133"/>
      <c r="M28" s="133"/>
      <c r="N28" s="156">
        <v>505</v>
      </c>
      <c r="O28" s="156">
        <f>N28*E28</f>
        <v>15150</v>
      </c>
      <c r="P28" s="50"/>
      <c r="Q28" s="50"/>
      <c r="R28" s="151"/>
      <c r="S28" s="151"/>
      <c r="T28" s="50"/>
      <c r="U28" s="7"/>
      <c r="V28" s="27"/>
      <c r="W28" s="26"/>
      <c r="X28" s="159"/>
      <c r="Y28" s="27"/>
      <c r="Z28" s="25"/>
      <c r="AA28" s="25"/>
      <c r="AB28" s="1"/>
      <c r="AC28" s="1"/>
    </row>
    <row r="29" spans="1:30" ht="12.75" hidden="1" x14ac:dyDescent="0.2">
      <c r="A29" s="64">
        <v>21</v>
      </c>
      <c r="B29" s="70" t="s">
        <v>91</v>
      </c>
      <c r="C29" s="66" t="s">
        <v>92</v>
      </c>
      <c r="D29" s="71" t="s">
        <v>49</v>
      </c>
      <c r="E29" s="68">
        <v>5</v>
      </c>
      <c r="F29" s="69">
        <v>2371.5100000000002</v>
      </c>
      <c r="G29" s="102">
        <f t="shared" si="0"/>
        <v>11857.550000000001</v>
      </c>
      <c r="H29" s="124"/>
      <c r="I29" s="124"/>
      <c r="J29" s="100"/>
      <c r="K29" s="100"/>
      <c r="L29" s="133"/>
      <c r="M29" s="133"/>
      <c r="N29" s="142"/>
      <c r="O29" s="142"/>
      <c r="P29" s="50"/>
      <c r="Q29" s="50"/>
      <c r="R29" s="151"/>
      <c r="S29" s="151"/>
      <c r="T29" s="99"/>
      <c r="U29" s="7"/>
      <c r="V29" s="27"/>
      <c r="W29" s="26"/>
      <c r="X29" s="159"/>
      <c r="Y29" s="27"/>
      <c r="Z29" s="25"/>
      <c r="AA29" s="25"/>
      <c r="AB29" s="1"/>
      <c r="AC29" s="1"/>
    </row>
    <row r="30" spans="1:30" ht="51" x14ac:dyDescent="0.2">
      <c r="A30" s="64">
        <v>22</v>
      </c>
      <c r="B30" s="70" t="s">
        <v>93</v>
      </c>
      <c r="C30" s="66" t="s">
        <v>94</v>
      </c>
      <c r="D30" s="71" t="s">
        <v>49</v>
      </c>
      <c r="E30" s="68">
        <v>30</v>
      </c>
      <c r="F30" s="69">
        <v>910</v>
      </c>
      <c r="G30" s="102">
        <f t="shared" si="0"/>
        <v>27300</v>
      </c>
      <c r="H30" s="124"/>
      <c r="I30" s="124"/>
      <c r="J30" s="100"/>
      <c r="K30" s="100"/>
      <c r="L30" s="133"/>
      <c r="M30" s="133"/>
      <c r="N30" s="142">
        <v>905</v>
      </c>
      <c r="O30" s="142">
        <f t="shared" ref="O30:O40" si="2">N30*E30</f>
        <v>27150</v>
      </c>
      <c r="P30" s="50"/>
      <c r="Q30" s="50"/>
      <c r="R30" s="151"/>
      <c r="S30" s="151"/>
      <c r="T30" s="142">
        <v>905</v>
      </c>
      <c r="U30" s="7"/>
      <c r="V30" s="27"/>
      <c r="W30" s="26"/>
      <c r="X30" s="161">
        <f t="shared" si="1"/>
        <v>27150</v>
      </c>
      <c r="Y30" s="27"/>
      <c r="Z30" s="25"/>
      <c r="AA30" s="25"/>
      <c r="AB30" s="1"/>
      <c r="AC30" s="1"/>
    </row>
    <row r="31" spans="1:30" ht="25.5" x14ac:dyDescent="0.2">
      <c r="A31" s="64">
        <v>23</v>
      </c>
      <c r="B31" s="70" t="s">
        <v>95</v>
      </c>
      <c r="C31" s="66" t="s">
        <v>96</v>
      </c>
      <c r="D31" s="71" t="s">
        <v>49</v>
      </c>
      <c r="E31" s="68">
        <v>30</v>
      </c>
      <c r="F31" s="69">
        <v>798</v>
      </c>
      <c r="G31" s="102">
        <f t="shared" si="0"/>
        <v>23940</v>
      </c>
      <c r="H31" s="124"/>
      <c r="I31" s="124"/>
      <c r="J31" s="100"/>
      <c r="K31" s="100"/>
      <c r="L31" s="133"/>
      <c r="M31" s="133"/>
      <c r="N31" s="142">
        <v>795</v>
      </c>
      <c r="O31" s="142">
        <f t="shared" si="2"/>
        <v>23850</v>
      </c>
      <c r="P31" s="50"/>
      <c r="Q31" s="50"/>
      <c r="R31" s="151"/>
      <c r="S31" s="151"/>
      <c r="T31" s="142">
        <v>795</v>
      </c>
      <c r="U31" s="7"/>
      <c r="V31" s="27"/>
      <c r="W31" s="26"/>
      <c r="X31" s="161">
        <f t="shared" si="1"/>
        <v>23850</v>
      </c>
      <c r="Y31" s="27"/>
      <c r="Z31" s="25"/>
      <c r="AA31" s="25"/>
      <c r="AB31" s="1"/>
      <c r="AC31" s="1"/>
    </row>
    <row r="32" spans="1:30" ht="25.5" x14ac:dyDescent="0.2">
      <c r="A32" s="64">
        <v>24</v>
      </c>
      <c r="B32" s="70" t="s">
        <v>97</v>
      </c>
      <c r="C32" s="66" t="s">
        <v>98</v>
      </c>
      <c r="D32" s="71" t="s">
        <v>49</v>
      </c>
      <c r="E32" s="68">
        <v>30</v>
      </c>
      <c r="F32" s="69">
        <v>1517</v>
      </c>
      <c r="G32" s="102">
        <f t="shared" si="0"/>
        <v>45510</v>
      </c>
      <c r="H32" s="124"/>
      <c r="I32" s="124"/>
      <c r="J32" s="100"/>
      <c r="K32" s="100"/>
      <c r="L32" s="133"/>
      <c r="M32" s="133"/>
      <c r="N32" s="142">
        <v>1515</v>
      </c>
      <c r="O32" s="142">
        <f t="shared" si="2"/>
        <v>45450</v>
      </c>
      <c r="P32" s="50"/>
      <c r="Q32" s="50"/>
      <c r="R32" s="151"/>
      <c r="S32" s="151"/>
      <c r="T32" s="142">
        <v>1515</v>
      </c>
      <c r="U32" s="7"/>
      <c r="V32" s="27"/>
      <c r="W32" s="26"/>
      <c r="X32" s="161">
        <f t="shared" si="1"/>
        <v>45450</v>
      </c>
      <c r="Y32" s="27"/>
      <c r="Z32" s="25"/>
      <c r="AA32" s="25"/>
      <c r="AB32" s="1"/>
      <c r="AC32" s="1"/>
    </row>
    <row r="33" spans="1:32" ht="25.5" x14ac:dyDescent="0.2">
      <c r="A33" s="64">
        <v>25</v>
      </c>
      <c r="B33" s="81" t="s">
        <v>99</v>
      </c>
      <c r="C33" s="66" t="s">
        <v>100</v>
      </c>
      <c r="D33" s="71" t="s">
        <v>49</v>
      </c>
      <c r="E33" s="68">
        <v>30</v>
      </c>
      <c r="F33" s="69">
        <v>725</v>
      </c>
      <c r="G33" s="102">
        <f t="shared" si="0"/>
        <v>21750</v>
      </c>
      <c r="H33" s="124"/>
      <c r="I33" s="124"/>
      <c r="J33" s="100"/>
      <c r="K33" s="100"/>
      <c r="L33" s="133"/>
      <c r="M33" s="133"/>
      <c r="N33" s="142">
        <v>720</v>
      </c>
      <c r="O33" s="142">
        <f t="shared" si="2"/>
        <v>21600</v>
      </c>
      <c r="P33" s="50"/>
      <c r="Q33" s="50"/>
      <c r="R33" s="151"/>
      <c r="S33" s="151"/>
      <c r="T33" s="142">
        <v>720</v>
      </c>
      <c r="U33" s="7"/>
      <c r="V33" s="27"/>
      <c r="W33" s="26"/>
      <c r="X33" s="161">
        <f t="shared" si="1"/>
        <v>21600</v>
      </c>
      <c r="Y33" s="27"/>
      <c r="Z33" s="25"/>
      <c r="AA33" s="25"/>
      <c r="AB33" s="1"/>
      <c r="AC33" s="1"/>
    </row>
    <row r="34" spans="1:32" ht="25.5" x14ac:dyDescent="0.2">
      <c r="A34" s="64">
        <v>26</v>
      </c>
      <c r="B34" s="81" t="s">
        <v>101</v>
      </c>
      <c r="C34" s="66" t="s">
        <v>102</v>
      </c>
      <c r="D34" s="71" t="s">
        <v>49</v>
      </c>
      <c r="E34" s="68">
        <v>10</v>
      </c>
      <c r="F34" s="69">
        <v>500</v>
      </c>
      <c r="G34" s="102">
        <f t="shared" si="0"/>
        <v>5000</v>
      </c>
      <c r="H34" s="124"/>
      <c r="I34" s="124"/>
      <c r="J34" s="100"/>
      <c r="K34" s="100"/>
      <c r="L34" s="133"/>
      <c r="M34" s="133"/>
      <c r="N34" s="142">
        <v>665</v>
      </c>
      <c r="O34" s="142">
        <f t="shared" si="2"/>
        <v>6650</v>
      </c>
      <c r="P34" s="50"/>
      <c r="Q34" s="50"/>
      <c r="R34" s="151"/>
      <c r="S34" s="151"/>
      <c r="T34" s="142">
        <v>665</v>
      </c>
      <c r="U34" s="7"/>
      <c r="V34" s="27"/>
      <c r="W34" s="26"/>
      <c r="X34" s="161">
        <f t="shared" si="1"/>
        <v>6650</v>
      </c>
      <c r="Y34" s="27"/>
      <c r="Z34" s="25"/>
      <c r="AA34" s="25"/>
      <c r="AB34" s="1"/>
      <c r="AC34" s="1"/>
    </row>
    <row r="35" spans="1:32" ht="12.75" x14ac:dyDescent="0.2">
      <c r="A35" s="64">
        <v>27</v>
      </c>
      <c r="B35" s="81" t="s">
        <v>103</v>
      </c>
      <c r="C35" s="66" t="s">
        <v>104</v>
      </c>
      <c r="D35" s="71" t="s">
        <v>49</v>
      </c>
      <c r="E35" s="68">
        <v>30</v>
      </c>
      <c r="F35" s="69">
        <v>1050</v>
      </c>
      <c r="G35" s="102">
        <f t="shared" si="0"/>
        <v>31500</v>
      </c>
      <c r="H35" s="124"/>
      <c r="I35" s="124"/>
      <c r="J35" s="100"/>
      <c r="K35" s="100"/>
      <c r="L35" s="133"/>
      <c r="M35" s="133"/>
      <c r="N35" s="142">
        <v>1045</v>
      </c>
      <c r="O35" s="142">
        <f t="shared" si="2"/>
        <v>31350</v>
      </c>
      <c r="P35" s="50"/>
      <c r="Q35" s="50"/>
      <c r="R35" s="151"/>
      <c r="S35" s="151"/>
      <c r="T35" s="142">
        <v>1045</v>
      </c>
      <c r="U35" s="7"/>
      <c r="V35" s="27"/>
      <c r="W35" s="26"/>
      <c r="X35" s="161">
        <f t="shared" si="1"/>
        <v>31350</v>
      </c>
      <c r="Y35" s="27"/>
      <c r="Z35" s="25"/>
      <c r="AA35" s="25"/>
      <c r="AB35" s="1"/>
      <c r="AC35" s="1"/>
    </row>
    <row r="36" spans="1:32" ht="25.5" x14ac:dyDescent="0.2">
      <c r="A36" s="64">
        <v>28</v>
      </c>
      <c r="B36" s="81" t="s">
        <v>105</v>
      </c>
      <c r="C36" s="66" t="s">
        <v>106</v>
      </c>
      <c r="D36" s="71" t="s">
        <v>49</v>
      </c>
      <c r="E36" s="68">
        <v>30</v>
      </c>
      <c r="F36" s="69">
        <v>444</v>
      </c>
      <c r="G36" s="102">
        <f t="shared" si="0"/>
        <v>13320</v>
      </c>
      <c r="H36" s="124"/>
      <c r="I36" s="124"/>
      <c r="J36" s="100"/>
      <c r="K36" s="100"/>
      <c r="L36" s="133"/>
      <c r="M36" s="133"/>
      <c r="N36" s="142">
        <v>440</v>
      </c>
      <c r="O36" s="142">
        <f t="shared" si="2"/>
        <v>13200</v>
      </c>
      <c r="P36" s="50"/>
      <c r="Q36" s="50"/>
      <c r="R36" s="151"/>
      <c r="S36" s="151"/>
      <c r="T36" s="142">
        <v>440</v>
      </c>
      <c r="U36" s="7"/>
      <c r="V36" s="27"/>
      <c r="W36" s="26"/>
      <c r="X36" s="161">
        <f t="shared" si="1"/>
        <v>13200</v>
      </c>
      <c r="Y36" s="27"/>
      <c r="Z36" s="25"/>
      <c r="AA36" s="25"/>
      <c r="AB36" s="1"/>
      <c r="AC36" s="1"/>
    </row>
    <row r="37" spans="1:32" ht="25.5" x14ac:dyDescent="0.2">
      <c r="A37" s="64">
        <v>29</v>
      </c>
      <c r="B37" s="81" t="s">
        <v>107</v>
      </c>
      <c r="C37" s="66" t="s">
        <v>108</v>
      </c>
      <c r="D37" s="71" t="s">
        <v>49</v>
      </c>
      <c r="E37" s="68">
        <v>30</v>
      </c>
      <c r="F37" s="69">
        <v>547</v>
      </c>
      <c r="G37" s="102">
        <f t="shared" si="0"/>
        <v>16410</v>
      </c>
      <c r="H37" s="124"/>
      <c r="I37" s="124"/>
      <c r="J37" s="100"/>
      <c r="K37" s="100"/>
      <c r="L37" s="133"/>
      <c r="M37" s="133"/>
      <c r="N37" s="142">
        <v>545</v>
      </c>
      <c r="O37" s="142">
        <f t="shared" si="2"/>
        <v>16350</v>
      </c>
      <c r="P37" s="50"/>
      <c r="Q37" s="50"/>
      <c r="R37" s="151"/>
      <c r="S37" s="151"/>
      <c r="T37" s="142">
        <v>545</v>
      </c>
      <c r="U37" s="7"/>
      <c r="V37" s="27"/>
      <c r="W37" s="26"/>
      <c r="X37" s="161">
        <f t="shared" si="1"/>
        <v>16350</v>
      </c>
      <c r="Y37" s="27"/>
      <c r="Z37" s="25"/>
      <c r="AA37" s="25"/>
      <c r="AB37" s="1"/>
      <c r="AC37" s="1"/>
    </row>
    <row r="38" spans="1:32" ht="25.5" x14ac:dyDescent="0.2">
      <c r="A38" s="64">
        <v>30</v>
      </c>
      <c r="B38" s="81" t="s">
        <v>109</v>
      </c>
      <c r="C38" s="66" t="s">
        <v>110</v>
      </c>
      <c r="D38" s="71" t="s">
        <v>49</v>
      </c>
      <c r="E38" s="68">
        <v>30</v>
      </c>
      <c r="F38" s="69">
        <v>473</v>
      </c>
      <c r="G38" s="102">
        <f t="shared" si="0"/>
        <v>14190</v>
      </c>
      <c r="H38" s="124"/>
      <c r="I38" s="124"/>
      <c r="J38" s="100"/>
      <c r="K38" s="100"/>
      <c r="L38" s="133"/>
      <c r="M38" s="133"/>
      <c r="N38" s="142">
        <v>470</v>
      </c>
      <c r="O38" s="142">
        <f t="shared" si="2"/>
        <v>14100</v>
      </c>
      <c r="P38" s="50"/>
      <c r="Q38" s="50"/>
      <c r="R38" s="151"/>
      <c r="S38" s="151"/>
      <c r="T38" s="142">
        <v>470</v>
      </c>
      <c r="U38" s="7"/>
      <c r="V38" s="27"/>
      <c r="W38" s="26"/>
      <c r="X38" s="161">
        <f t="shared" si="1"/>
        <v>14100</v>
      </c>
      <c r="Y38" s="157"/>
      <c r="Z38" s="25"/>
      <c r="AA38" s="25"/>
      <c r="AB38" s="1"/>
      <c r="AC38" s="1"/>
    </row>
    <row r="39" spans="1:32" ht="25.5" hidden="1" x14ac:dyDescent="0.2">
      <c r="A39" s="64">
        <v>31</v>
      </c>
      <c r="B39" s="81" t="s">
        <v>111</v>
      </c>
      <c r="C39" s="66" t="s">
        <v>112</v>
      </c>
      <c r="D39" s="71" t="s">
        <v>49</v>
      </c>
      <c r="E39" s="68">
        <v>12</v>
      </c>
      <c r="F39" s="69">
        <v>370</v>
      </c>
      <c r="G39" s="102">
        <f t="shared" si="0"/>
        <v>4440</v>
      </c>
      <c r="H39" s="124"/>
      <c r="I39" s="124"/>
      <c r="J39" s="100"/>
      <c r="K39" s="100"/>
      <c r="L39" s="133"/>
      <c r="M39" s="133"/>
      <c r="N39" s="156">
        <v>575</v>
      </c>
      <c r="O39" s="156">
        <f t="shared" si="2"/>
        <v>6900</v>
      </c>
      <c r="P39" s="50"/>
      <c r="Q39" s="50"/>
      <c r="R39" s="151"/>
      <c r="S39" s="151"/>
      <c r="T39" s="50"/>
      <c r="U39" s="7"/>
      <c r="V39" s="27"/>
      <c r="W39" s="26"/>
      <c r="X39" s="159"/>
      <c r="Y39" s="27"/>
      <c r="Z39" s="25"/>
      <c r="AA39" s="25"/>
      <c r="AB39" s="1"/>
      <c r="AC39" s="1"/>
    </row>
    <row r="40" spans="1:32" ht="25.5" x14ac:dyDescent="0.2">
      <c r="A40" s="64">
        <v>32</v>
      </c>
      <c r="B40" s="81" t="s">
        <v>113</v>
      </c>
      <c r="C40" s="66" t="s">
        <v>114</v>
      </c>
      <c r="D40" s="71" t="s">
        <v>49</v>
      </c>
      <c r="E40" s="68">
        <v>500</v>
      </c>
      <c r="F40" s="69">
        <v>666</v>
      </c>
      <c r="G40" s="102">
        <f t="shared" si="0"/>
        <v>333000</v>
      </c>
      <c r="H40" s="124"/>
      <c r="I40" s="124"/>
      <c r="J40" s="100"/>
      <c r="K40" s="100"/>
      <c r="L40" s="133"/>
      <c r="M40" s="133"/>
      <c r="N40" s="142">
        <v>545</v>
      </c>
      <c r="O40" s="142">
        <f t="shared" si="2"/>
        <v>272500</v>
      </c>
      <c r="P40" s="50"/>
      <c r="Q40" s="50"/>
      <c r="R40" s="151"/>
      <c r="S40" s="151"/>
      <c r="T40" s="142">
        <v>545</v>
      </c>
      <c r="U40" s="7"/>
      <c r="V40" s="27"/>
      <c r="W40" s="26"/>
      <c r="X40" s="161">
        <f t="shared" si="1"/>
        <v>272500</v>
      </c>
      <c r="Y40" s="27"/>
      <c r="Z40" s="25"/>
      <c r="AA40" s="25"/>
      <c r="AB40" s="1"/>
      <c r="AC40" s="1"/>
    </row>
    <row r="41" spans="1:32" s="45" customFormat="1" ht="15.75" x14ac:dyDescent="0.25">
      <c r="A41" s="104"/>
      <c r="B41" s="105"/>
      <c r="C41" s="105"/>
      <c r="D41" s="106"/>
      <c r="E41" s="49"/>
      <c r="F41" s="49"/>
      <c r="G41" s="51"/>
      <c r="H41" s="125"/>
      <c r="I41" s="125"/>
      <c r="J41" s="116"/>
      <c r="K41" s="116"/>
      <c r="L41" s="134"/>
      <c r="M41" s="134"/>
      <c r="N41" s="143"/>
      <c r="O41" s="143"/>
      <c r="P41" s="51"/>
      <c r="Q41" s="51"/>
      <c r="R41" s="152"/>
      <c r="S41" s="152">
        <f>SUM(S27:S40)</f>
        <v>0</v>
      </c>
      <c r="T41" s="107"/>
      <c r="U41" s="43" t="e">
        <f>SUM(#REF!)</f>
        <v>#REF!</v>
      </c>
      <c r="V41" s="44"/>
      <c r="X41" s="167">
        <f>SUM(X27:X40)</f>
        <v>620950</v>
      </c>
      <c r="Y41" s="46"/>
      <c r="Z41" s="47"/>
    </row>
    <row r="42" spans="1:32" x14ac:dyDescent="0.2">
      <c r="A42" s="26"/>
      <c r="B42" s="26"/>
      <c r="C42" s="25"/>
      <c r="D42" s="25"/>
      <c r="E42" s="25"/>
      <c r="F42" s="25"/>
      <c r="G42" s="25"/>
      <c r="H42" s="126"/>
      <c r="I42" s="126"/>
      <c r="J42" s="117"/>
      <c r="K42" s="117"/>
      <c r="L42" s="135"/>
      <c r="M42" s="135"/>
      <c r="N42" s="144"/>
      <c r="O42" s="144"/>
      <c r="P42" s="25"/>
      <c r="Q42" s="25"/>
      <c r="R42" s="153"/>
      <c r="S42" s="153"/>
      <c r="T42" s="28"/>
      <c r="U42" s="29"/>
      <c r="V42" s="29"/>
      <c r="W42" s="29"/>
      <c r="X42" s="29"/>
      <c r="Y42" s="29"/>
      <c r="Z42" s="30"/>
      <c r="AA42" s="29"/>
      <c r="AB42" s="29"/>
      <c r="AC42" s="29"/>
      <c r="AD42" s="25"/>
      <c r="AE42" s="25"/>
      <c r="AF42" s="25"/>
    </row>
    <row r="43" spans="1:32" x14ac:dyDescent="0.2">
      <c r="A43" s="26"/>
      <c r="B43" s="26"/>
      <c r="C43" s="26"/>
      <c r="D43" s="188"/>
      <c r="E43" s="188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63"/>
      <c r="U43" s="29"/>
      <c r="V43" s="29"/>
      <c r="W43" s="29"/>
      <c r="X43" s="29"/>
      <c r="Y43" s="29"/>
      <c r="Z43" s="30"/>
      <c r="AA43" s="29"/>
      <c r="AB43" s="29"/>
      <c r="AC43" s="29"/>
      <c r="AD43" s="25"/>
      <c r="AE43" s="25"/>
      <c r="AF43" s="25"/>
    </row>
    <row r="44" spans="1:32" s="53" customFormat="1" ht="15.75" x14ac:dyDescent="0.25">
      <c r="A44" s="171" t="s">
        <v>194</v>
      </c>
      <c r="B44" s="171"/>
      <c r="C44" s="171"/>
      <c r="D44" s="171"/>
      <c r="E44" s="171"/>
      <c r="F44" s="171"/>
      <c r="G44" s="171"/>
      <c r="H44" s="127"/>
      <c r="I44" s="127"/>
      <c r="J44" s="118"/>
      <c r="K44" s="118"/>
      <c r="L44" s="136"/>
      <c r="M44" s="136"/>
      <c r="N44" s="145"/>
      <c r="O44" s="145"/>
      <c r="P44" s="52"/>
      <c r="Q44" s="52"/>
      <c r="R44" s="154"/>
      <c r="S44" s="154"/>
      <c r="T44" s="54"/>
      <c r="U44" s="55"/>
      <c r="V44" s="55"/>
      <c r="W44" s="55"/>
      <c r="X44" s="55"/>
      <c r="Y44" s="55"/>
      <c r="Z44" s="56"/>
      <c r="AA44" s="55"/>
      <c r="AB44" s="55"/>
      <c r="AC44" s="55"/>
      <c r="AD44" s="52"/>
      <c r="AE44" s="52"/>
      <c r="AF44" s="52"/>
    </row>
    <row r="45" spans="1:32" s="53" customFormat="1" ht="15.75" x14ac:dyDescent="0.25">
      <c r="A45" s="165"/>
      <c r="B45" s="165"/>
      <c r="C45" s="165"/>
      <c r="D45" s="165"/>
      <c r="E45" s="165"/>
      <c r="F45" s="165"/>
      <c r="G45" s="165"/>
      <c r="H45" s="128"/>
      <c r="I45" s="128"/>
      <c r="J45" s="119"/>
      <c r="K45" s="119"/>
      <c r="L45" s="137"/>
      <c r="M45" s="137"/>
      <c r="N45" s="146"/>
      <c r="O45" s="146"/>
      <c r="R45" s="155"/>
      <c r="S45" s="155"/>
      <c r="T45" s="57"/>
      <c r="U45" s="57"/>
      <c r="V45" s="57"/>
      <c r="W45" s="57"/>
      <c r="X45" s="57"/>
      <c r="Y45" s="58"/>
      <c r="Z45" s="57"/>
      <c r="AA45" s="57"/>
      <c r="AB45" s="57"/>
    </row>
    <row r="46" spans="1:32" ht="12.75" x14ac:dyDescent="0.2">
      <c r="A46" s="171" t="s">
        <v>195</v>
      </c>
      <c r="B46" s="171"/>
      <c r="C46" s="171"/>
      <c r="D46" s="171"/>
      <c r="E46" s="171"/>
      <c r="F46" s="171"/>
      <c r="G46" s="171"/>
    </row>
    <row r="47" spans="1:32" ht="12.75" x14ac:dyDescent="0.2">
      <c r="A47" s="165"/>
      <c r="B47" s="165"/>
      <c r="C47" s="165"/>
      <c r="D47" s="165"/>
      <c r="E47" s="165"/>
      <c r="F47" s="165"/>
      <c r="G47" s="165"/>
    </row>
    <row r="48" spans="1:32" ht="12.75" x14ac:dyDescent="0.2">
      <c r="A48" s="165"/>
      <c r="B48" s="165"/>
      <c r="C48" s="165"/>
      <c r="D48" s="165"/>
      <c r="E48" s="165"/>
      <c r="F48" s="165"/>
      <c r="G48" s="165"/>
    </row>
    <row r="49" spans="1:7" ht="12.75" x14ac:dyDescent="0.2">
      <c r="A49" s="171" t="s">
        <v>196</v>
      </c>
      <c r="B49" s="171"/>
      <c r="C49" s="171"/>
      <c r="D49" s="171"/>
      <c r="E49" s="171"/>
      <c r="F49" s="171"/>
      <c r="G49" s="171"/>
    </row>
    <row r="50" spans="1:7" ht="12.75" x14ac:dyDescent="0.2">
      <c r="A50" s="165"/>
      <c r="B50" s="165"/>
      <c r="C50" s="165"/>
      <c r="D50" s="165"/>
      <c r="E50" s="165"/>
      <c r="F50" s="165"/>
      <c r="G50" s="165"/>
    </row>
  </sheetData>
  <mergeCells count="39">
    <mergeCell ref="A7:D7"/>
    <mergeCell ref="A2:S2"/>
    <mergeCell ref="A3:S3"/>
    <mergeCell ref="A4:D4"/>
    <mergeCell ref="A5:C5"/>
    <mergeCell ref="A6:T6"/>
    <mergeCell ref="H24:I24"/>
    <mergeCell ref="A8:D8"/>
    <mergeCell ref="A9:S9"/>
    <mergeCell ref="A10:W10"/>
    <mergeCell ref="AD10:AF10"/>
    <mergeCell ref="A12:T12"/>
    <mergeCell ref="A14:T14"/>
    <mergeCell ref="A24:A26"/>
    <mergeCell ref="B24:B26"/>
    <mergeCell ref="C24:C26"/>
    <mergeCell ref="D24:D26"/>
    <mergeCell ref="E24:G24"/>
    <mergeCell ref="X24:X26"/>
    <mergeCell ref="E25:E26"/>
    <mergeCell ref="F25:F26"/>
    <mergeCell ref="G25:G26"/>
    <mergeCell ref="H25:I25"/>
    <mergeCell ref="J25:K25"/>
    <mergeCell ref="L25:M25"/>
    <mergeCell ref="N25:O25"/>
    <mergeCell ref="P25:Q25"/>
    <mergeCell ref="R25:S25"/>
    <mergeCell ref="J24:K24"/>
    <mergeCell ref="L24:M24"/>
    <mergeCell ref="N24:O24"/>
    <mergeCell ref="P24:Q24"/>
    <mergeCell ref="R24:S24"/>
    <mergeCell ref="T24:T26"/>
    <mergeCell ref="A49:G49"/>
    <mergeCell ref="D43:E43"/>
    <mergeCell ref="F43:S43"/>
    <mergeCell ref="A44:G44"/>
    <mergeCell ref="A46:G4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AF37"/>
  <sheetViews>
    <sheetView topLeftCell="A10" workbookViewId="0">
      <selection activeCell="AA32" sqref="AA32"/>
    </sheetView>
  </sheetViews>
  <sheetFormatPr defaultRowHeight="12" x14ac:dyDescent="0.2"/>
  <cols>
    <col min="1" max="1" width="4.28515625" style="1" customWidth="1"/>
    <col min="2" max="2" width="18.5703125" style="1" customWidth="1"/>
    <col min="3" max="3" width="40.85546875" style="1" customWidth="1"/>
    <col min="4" max="4" width="8.42578125" style="1" customWidth="1"/>
    <col min="5" max="5" width="10.5703125" style="1" customWidth="1"/>
    <col min="6" max="6" width="12.5703125" style="1" customWidth="1"/>
    <col min="7" max="7" width="15.140625" style="1" customWidth="1"/>
    <col min="8" max="9" width="13.42578125" style="121" hidden="1" customWidth="1"/>
    <col min="10" max="10" width="11.140625" style="113" hidden="1" customWidth="1"/>
    <col min="11" max="11" width="13.42578125" style="113" hidden="1" customWidth="1"/>
    <col min="12" max="12" width="11.85546875" style="130" hidden="1" customWidth="1"/>
    <col min="13" max="13" width="15.5703125" style="130" hidden="1" customWidth="1"/>
    <col min="14" max="15" width="15.5703125" style="139" hidden="1" customWidth="1"/>
    <col min="16" max="17" width="15.5703125" style="1" hidden="1" customWidth="1"/>
    <col min="18" max="18" width="11.140625" style="148" customWidth="1"/>
    <col min="19" max="19" width="12.42578125" style="148" customWidth="1"/>
    <col min="20" max="20" width="16" style="4" customWidth="1"/>
    <col min="21" max="21" width="31" style="5" hidden="1" customWidth="1"/>
    <col min="22" max="22" width="18.5703125" style="5" hidden="1" customWidth="1"/>
    <col min="23" max="23" width="0.140625" style="5" hidden="1" customWidth="1"/>
    <col min="24" max="24" width="14.85546875" style="5" customWidth="1"/>
    <col min="25" max="25" width="14.140625" style="5" customWidth="1"/>
    <col min="26" max="26" width="14.140625" style="17" customWidth="1"/>
    <col min="27" max="28" width="14.140625" style="5" customWidth="1"/>
    <col min="29" max="29" width="16.5703125" style="5" customWidth="1"/>
    <col min="30" max="30" width="14.42578125" style="1" customWidth="1"/>
    <col min="31" max="31" width="14.7109375" style="1" customWidth="1"/>
    <col min="32" max="32" width="15.42578125" style="1" customWidth="1"/>
    <col min="33" max="16384" width="9.140625" style="1"/>
  </cols>
  <sheetData>
    <row r="2" spans="1:32" x14ac:dyDescent="0.2">
      <c r="A2" s="183" t="s">
        <v>30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8"/>
      <c r="U2" s="8"/>
      <c r="V2" s="8"/>
      <c r="W2" s="8"/>
      <c r="X2" s="8"/>
      <c r="Y2" s="8"/>
      <c r="Z2" s="9"/>
      <c r="AA2" s="9"/>
      <c r="AB2" s="9"/>
      <c r="AC2" s="9"/>
      <c r="AD2" s="9"/>
      <c r="AE2" s="9"/>
      <c r="AF2" s="9"/>
    </row>
    <row r="3" spans="1:32" x14ac:dyDescent="0.2">
      <c r="A3" s="184" t="s">
        <v>10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15" customFormat="1" x14ac:dyDescent="0.2">
      <c r="A4" s="185" t="s">
        <v>32</v>
      </c>
      <c r="B4" s="185"/>
      <c r="C4" s="185"/>
      <c r="D4" s="185"/>
      <c r="E4" s="11"/>
      <c r="F4" s="11"/>
      <c r="G4" s="11"/>
      <c r="H4" s="120"/>
      <c r="I4" s="120"/>
      <c r="J4" s="112"/>
      <c r="K4" s="112"/>
      <c r="L4" s="129"/>
      <c r="M4" s="129"/>
      <c r="N4" s="138"/>
      <c r="O4" s="138"/>
      <c r="P4" s="11"/>
      <c r="Q4" s="11"/>
      <c r="R4" s="147"/>
      <c r="S4" s="147"/>
      <c r="T4" s="12"/>
      <c r="U4" s="13"/>
      <c r="V4" s="13"/>
      <c r="W4" s="13"/>
      <c r="X4" s="14"/>
      <c r="Y4" s="14"/>
      <c r="Z4" s="14"/>
    </row>
    <row r="5" spans="1:32" x14ac:dyDescent="0.2">
      <c r="A5" s="179" t="s">
        <v>31</v>
      </c>
      <c r="B5" s="179"/>
      <c r="C5" s="179"/>
      <c r="D5" s="16"/>
    </row>
    <row r="6" spans="1:32" x14ac:dyDescent="0.2">
      <c r="A6" s="186" t="s">
        <v>23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2" x14ac:dyDescent="0.2">
      <c r="A7" s="179" t="s">
        <v>33</v>
      </c>
      <c r="B7" s="179"/>
      <c r="C7" s="179"/>
      <c r="D7" s="179"/>
      <c r="E7" s="59"/>
      <c r="F7" s="59"/>
      <c r="G7" s="59"/>
      <c r="H7" s="122"/>
      <c r="I7" s="122"/>
      <c r="J7" s="114"/>
      <c r="K7" s="114"/>
      <c r="L7" s="131"/>
      <c r="M7" s="131"/>
      <c r="N7" s="140"/>
      <c r="O7" s="140"/>
      <c r="P7" s="59"/>
      <c r="Q7" s="59"/>
      <c r="R7" s="149"/>
      <c r="S7" s="149"/>
      <c r="T7" s="59"/>
      <c r="U7" s="62"/>
      <c r="V7" s="62"/>
      <c r="W7" s="62"/>
      <c r="X7" s="62"/>
      <c r="Y7" s="62"/>
      <c r="Z7" s="16"/>
      <c r="AA7" s="62"/>
      <c r="AB7" s="62"/>
      <c r="AC7" s="62"/>
      <c r="AD7" s="59"/>
      <c r="AE7" s="59"/>
    </row>
    <row r="8" spans="1:32" x14ac:dyDescent="0.2">
      <c r="A8" s="179" t="s">
        <v>34</v>
      </c>
      <c r="B8" s="179"/>
      <c r="C8" s="179"/>
      <c r="D8" s="179"/>
    </row>
    <row r="9" spans="1:32" x14ac:dyDescent="0.2">
      <c r="A9" s="179" t="s">
        <v>26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</row>
    <row r="10" spans="1:32" x14ac:dyDescent="0.2">
      <c r="A10" s="180" t="s">
        <v>27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60"/>
      <c r="Y10" s="60"/>
      <c r="Z10" s="22"/>
      <c r="AA10" s="60"/>
      <c r="AB10" s="60"/>
      <c r="AD10" s="187"/>
      <c r="AE10" s="187"/>
      <c r="AF10" s="187"/>
    </row>
    <row r="11" spans="1:32" x14ac:dyDescent="0.2">
      <c r="A11" s="3"/>
      <c r="B11" s="3"/>
    </row>
    <row r="12" spans="1:32" ht="12.75" thickBot="1" x14ac:dyDescent="0.25">
      <c r="A12" s="181" t="s">
        <v>0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</row>
    <row r="13" spans="1:32" x14ac:dyDescent="0.2">
      <c r="A13" s="3"/>
      <c r="B13" s="3"/>
    </row>
    <row r="14" spans="1:32" x14ac:dyDescent="0.2">
      <c r="A14" s="182" t="s">
        <v>18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</row>
    <row r="15" spans="1:32" ht="48" x14ac:dyDescent="0.2">
      <c r="A15" s="23" t="s">
        <v>1</v>
      </c>
      <c r="B15" s="23" t="s">
        <v>16</v>
      </c>
      <c r="C15" s="23" t="s">
        <v>17</v>
      </c>
    </row>
    <row r="16" spans="1:32" x14ac:dyDescent="0.2">
      <c r="A16" s="23">
        <v>1</v>
      </c>
      <c r="B16" s="23" t="s">
        <v>35</v>
      </c>
      <c r="C16" s="23" t="s">
        <v>36</v>
      </c>
    </row>
    <row r="17" spans="1:32" x14ac:dyDescent="0.2">
      <c r="A17" s="23">
        <v>2</v>
      </c>
      <c r="B17" s="23" t="s">
        <v>37</v>
      </c>
      <c r="C17" s="23" t="s">
        <v>38</v>
      </c>
    </row>
    <row r="18" spans="1:32" ht="24" x14ac:dyDescent="0.2">
      <c r="A18" s="23">
        <v>3</v>
      </c>
      <c r="B18" s="23" t="s">
        <v>39</v>
      </c>
      <c r="C18" s="23" t="s">
        <v>43</v>
      </c>
    </row>
    <row r="19" spans="1:32" x14ac:dyDescent="0.2">
      <c r="A19" s="23">
        <v>4</v>
      </c>
      <c r="B19" s="23" t="s">
        <v>40</v>
      </c>
      <c r="C19" s="23" t="s">
        <v>44</v>
      </c>
    </row>
    <row r="20" spans="1:32" x14ac:dyDescent="0.2">
      <c r="A20" s="23">
        <v>5</v>
      </c>
      <c r="B20" s="23" t="s">
        <v>41</v>
      </c>
      <c r="C20" s="23" t="s">
        <v>45</v>
      </c>
    </row>
    <row r="21" spans="1:32" x14ac:dyDescent="0.2">
      <c r="A21" s="23">
        <v>6</v>
      </c>
      <c r="B21" s="23" t="s">
        <v>42</v>
      </c>
      <c r="C21" s="23" t="s">
        <v>46</v>
      </c>
    </row>
    <row r="22" spans="1:32" x14ac:dyDescent="0.2">
      <c r="A22" s="24"/>
      <c r="B22" s="24"/>
      <c r="C22" s="24"/>
    </row>
    <row r="23" spans="1:32" x14ac:dyDescent="0.2">
      <c r="A23" s="3" t="s">
        <v>19</v>
      </c>
      <c r="B23" s="3"/>
    </row>
    <row r="24" spans="1:32" x14ac:dyDescent="0.2">
      <c r="A24" s="178" t="s">
        <v>1</v>
      </c>
      <c r="B24" s="178" t="s">
        <v>2</v>
      </c>
      <c r="C24" s="178" t="s">
        <v>3</v>
      </c>
      <c r="D24" s="172" t="s">
        <v>4</v>
      </c>
      <c r="E24" s="178" t="s">
        <v>28</v>
      </c>
      <c r="F24" s="178"/>
      <c r="G24" s="178"/>
      <c r="H24" s="194" t="s">
        <v>5</v>
      </c>
      <c r="I24" s="194"/>
      <c r="J24" s="195" t="s">
        <v>5</v>
      </c>
      <c r="K24" s="195"/>
      <c r="L24" s="196" t="s">
        <v>5</v>
      </c>
      <c r="M24" s="196"/>
      <c r="N24" s="197" t="s">
        <v>5</v>
      </c>
      <c r="O24" s="197"/>
      <c r="P24" s="178" t="s">
        <v>5</v>
      </c>
      <c r="Q24" s="178"/>
      <c r="R24" s="198" t="s">
        <v>5</v>
      </c>
      <c r="S24" s="198"/>
      <c r="T24" s="178" t="s">
        <v>6</v>
      </c>
      <c r="U24" s="6"/>
      <c r="V24" s="25"/>
      <c r="W24" s="25"/>
      <c r="X24" s="172" t="s">
        <v>9</v>
      </c>
      <c r="Y24" s="26"/>
      <c r="Z24" s="26"/>
      <c r="AA24" s="26"/>
      <c r="AB24" s="27"/>
      <c r="AC24" s="6"/>
      <c r="AD24" s="25"/>
    </row>
    <row r="25" spans="1:32" x14ac:dyDescent="0.2">
      <c r="A25" s="178"/>
      <c r="B25" s="178"/>
      <c r="C25" s="178"/>
      <c r="D25" s="172"/>
      <c r="E25" s="190" t="s">
        <v>7</v>
      </c>
      <c r="F25" s="191" t="s">
        <v>8</v>
      </c>
      <c r="G25" s="191" t="s">
        <v>9</v>
      </c>
      <c r="H25" s="194" t="str">
        <f>B16</f>
        <v>ТОО "Альянс-Фарм"</v>
      </c>
      <c r="I25" s="194"/>
      <c r="J25" s="195" t="str">
        <f>B17</f>
        <v>ТОО "INKAR"</v>
      </c>
      <c r="K25" s="195"/>
      <c r="L25" s="196" t="str">
        <f>B18</f>
        <v>ТОО "Kelun-Kazpharm"</v>
      </c>
      <c r="M25" s="196"/>
      <c r="N25" s="197" t="str">
        <f>B19</f>
        <v>ТОО "Аудан-Дәрі"</v>
      </c>
      <c r="O25" s="197"/>
      <c r="P25" s="178" t="str">
        <f>B20</f>
        <v>ТОО "СП Технология"</v>
      </c>
      <c r="Q25" s="178"/>
      <c r="R25" s="198" t="str">
        <f>B21</f>
        <v>ТОО "Adamant Group"</v>
      </c>
      <c r="S25" s="198"/>
      <c r="T25" s="178"/>
      <c r="U25" s="7"/>
      <c r="V25" s="27"/>
      <c r="W25" s="26"/>
      <c r="X25" s="172"/>
      <c r="Y25" s="27"/>
      <c r="Z25" s="25"/>
      <c r="AA25" s="25"/>
      <c r="AB25" s="1"/>
      <c r="AC25" s="1"/>
    </row>
    <row r="26" spans="1:32" ht="24" x14ac:dyDescent="0.2">
      <c r="A26" s="178"/>
      <c r="B26" s="178"/>
      <c r="C26" s="178"/>
      <c r="D26" s="172"/>
      <c r="E26" s="190"/>
      <c r="F26" s="191"/>
      <c r="G26" s="191"/>
      <c r="H26" s="123" t="s">
        <v>8</v>
      </c>
      <c r="I26" s="123" t="s">
        <v>9</v>
      </c>
      <c r="J26" s="115" t="s">
        <v>8</v>
      </c>
      <c r="K26" s="115" t="s">
        <v>9</v>
      </c>
      <c r="L26" s="132" t="s">
        <v>8</v>
      </c>
      <c r="M26" s="132" t="s">
        <v>9</v>
      </c>
      <c r="N26" s="141" t="s">
        <v>8</v>
      </c>
      <c r="O26" s="141" t="s">
        <v>9</v>
      </c>
      <c r="P26" s="101" t="s">
        <v>8</v>
      </c>
      <c r="Q26" s="101" t="s">
        <v>9</v>
      </c>
      <c r="R26" s="150" t="s">
        <v>8</v>
      </c>
      <c r="S26" s="150" t="s">
        <v>9</v>
      </c>
      <c r="T26" s="178"/>
      <c r="U26" s="7"/>
      <c r="V26" s="27"/>
      <c r="W26" s="26"/>
      <c r="X26" s="172"/>
      <c r="Y26" s="27"/>
      <c r="Z26" s="25"/>
      <c r="AA26" s="25"/>
      <c r="AB26" s="1"/>
      <c r="AC26" s="1"/>
    </row>
    <row r="27" spans="1:32" ht="51" x14ac:dyDescent="0.2">
      <c r="A27" s="64">
        <v>71</v>
      </c>
      <c r="B27" s="93" t="s">
        <v>180</v>
      </c>
      <c r="C27" s="94" t="s">
        <v>180</v>
      </c>
      <c r="D27" s="89" t="s">
        <v>25</v>
      </c>
      <c r="E27" s="90">
        <v>100</v>
      </c>
      <c r="F27" s="88">
        <v>3696</v>
      </c>
      <c r="G27" s="102">
        <f>E27*F27</f>
        <v>369600</v>
      </c>
      <c r="H27" s="124"/>
      <c r="I27" s="124"/>
      <c r="J27" s="100"/>
      <c r="K27" s="100"/>
      <c r="L27" s="133"/>
      <c r="M27" s="133"/>
      <c r="N27" s="142"/>
      <c r="O27" s="142"/>
      <c r="P27" s="50">
        <v>3696</v>
      </c>
      <c r="Q27" s="50">
        <f>E27*P27</f>
        <v>369600</v>
      </c>
      <c r="R27" s="151">
        <v>3600</v>
      </c>
      <c r="S27" s="151">
        <f>R27*E27</f>
        <v>360000</v>
      </c>
      <c r="T27" s="151">
        <v>3600</v>
      </c>
      <c r="U27" s="7"/>
      <c r="V27" s="27"/>
      <c r="W27" s="26"/>
      <c r="X27" s="163">
        <f>E27*T27</f>
        <v>360000</v>
      </c>
      <c r="Y27" s="27"/>
      <c r="Z27" s="25"/>
      <c r="AA27" s="25"/>
      <c r="AB27" s="1"/>
      <c r="AC27" s="1"/>
    </row>
    <row r="28" spans="1:32" s="45" customFormat="1" x14ac:dyDescent="0.2">
      <c r="A28" s="104"/>
      <c r="B28" s="105"/>
      <c r="C28" s="105"/>
      <c r="D28" s="106"/>
      <c r="E28" s="49"/>
      <c r="F28" s="49"/>
      <c r="G28" s="51"/>
      <c r="H28" s="125"/>
      <c r="I28" s="125"/>
      <c r="J28" s="116"/>
      <c r="K28" s="116"/>
      <c r="L28" s="134"/>
      <c r="M28" s="134"/>
      <c r="N28" s="143"/>
      <c r="O28" s="143"/>
      <c r="P28" s="51"/>
      <c r="Q28" s="51"/>
      <c r="R28" s="152"/>
      <c r="S28" s="152">
        <f>SUM(S27:S27)</f>
        <v>360000</v>
      </c>
      <c r="T28" s="107"/>
      <c r="U28" s="43" t="e">
        <f>SUM(#REF!)</f>
        <v>#REF!</v>
      </c>
      <c r="V28" s="44"/>
      <c r="X28" s="163">
        <f>SUM(X27)</f>
        <v>360000</v>
      </c>
      <c r="Y28" s="46"/>
      <c r="Z28" s="47"/>
    </row>
    <row r="29" spans="1:32" x14ac:dyDescent="0.2">
      <c r="A29" s="26"/>
      <c r="B29" s="26"/>
      <c r="C29" s="25"/>
      <c r="D29" s="25"/>
      <c r="E29" s="25"/>
      <c r="F29" s="25"/>
      <c r="G29" s="25"/>
      <c r="H29" s="126"/>
      <c r="I29" s="126"/>
      <c r="J29" s="117"/>
      <c r="K29" s="117"/>
      <c r="L29" s="135"/>
      <c r="M29" s="135"/>
      <c r="N29" s="144"/>
      <c r="O29" s="144"/>
      <c r="P29" s="25"/>
      <c r="Q29" s="25"/>
      <c r="R29" s="153"/>
      <c r="S29" s="153"/>
      <c r="T29" s="28"/>
      <c r="U29" s="29"/>
      <c r="V29" s="29"/>
      <c r="W29" s="29"/>
      <c r="X29" s="29"/>
      <c r="Y29" s="29"/>
      <c r="Z29" s="30"/>
      <c r="AA29" s="29"/>
      <c r="AB29" s="29"/>
      <c r="AC29" s="29"/>
      <c r="AD29" s="25"/>
      <c r="AE29" s="25"/>
      <c r="AF29" s="25"/>
    </row>
    <row r="30" spans="1:32" x14ac:dyDescent="0.2">
      <c r="A30" s="26"/>
      <c r="B30" s="26"/>
      <c r="C30" s="26"/>
      <c r="D30" s="188"/>
      <c r="E30" s="188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63"/>
      <c r="U30" s="29"/>
      <c r="V30" s="29"/>
      <c r="W30" s="29"/>
      <c r="X30" s="29"/>
      <c r="Y30" s="29"/>
      <c r="Z30" s="30"/>
      <c r="AA30" s="29"/>
      <c r="AB30" s="29"/>
      <c r="AC30" s="29"/>
      <c r="AD30" s="25"/>
      <c r="AE30" s="25"/>
      <c r="AF30" s="25"/>
    </row>
    <row r="31" spans="1:32" s="53" customFormat="1" ht="15.75" x14ac:dyDescent="0.25">
      <c r="A31" s="171" t="s">
        <v>194</v>
      </c>
      <c r="B31" s="171"/>
      <c r="C31" s="171"/>
      <c r="D31" s="171"/>
      <c r="E31" s="171"/>
      <c r="F31" s="171"/>
      <c r="G31" s="171"/>
      <c r="H31" s="127"/>
      <c r="I31" s="127"/>
      <c r="J31" s="118"/>
      <c r="K31" s="118"/>
      <c r="L31" s="136"/>
      <c r="M31" s="136"/>
      <c r="N31" s="145"/>
      <c r="O31" s="145"/>
      <c r="P31" s="52"/>
      <c r="Q31" s="52"/>
      <c r="R31" s="154"/>
      <c r="S31" s="154"/>
      <c r="T31" s="54"/>
      <c r="U31" s="55"/>
      <c r="V31" s="55"/>
      <c r="W31" s="55"/>
      <c r="X31" s="55"/>
      <c r="Y31" s="55"/>
      <c r="Z31" s="56"/>
      <c r="AA31" s="55"/>
      <c r="AB31" s="55"/>
      <c r="AC31" s="55"/>
      <c r="AD31" s="52"/>
      <c r="AE31" s="52"/>
      <c r="AF31" s="52"/>
    </row>
    <row r="32" spans="1:32" s="53" customFormat="1" ht="15.75" x14ac:dyDescent="0.25">
      <c r="A32" s="165"/>
      <c r="B32" s="165"/>
      <c r="C32" s="165"/>
      <c r="D32" s="165"/>
      <c r="E32" s="165"/>
      <c r="F32" s="165"/>
      <c r="G32" s="165"/>
      <c r="H32" s="128"/>
      <c r="I32" s="128"/>
      <c r="J32" s="119"/>
      <c r="K32" s="119"/>
      <c r="L32" s="137"/>
      <c r="M32" s="137"/>
      <c r="N32" s="146"/>
      <c r="O32" s="146"/>
      <c r="R32" s="155"/>
      <c r="S32" s="155"/>
      <c r="T32" s="57"/>
      <c r="U32" s="57"/>
      <c r="V32" s="57"/>
      <c r="W32" s="57"/>
      <c r="X32" s="57"/>
      <c r="Y32" s="58"/>
      <c r="Z32" s="57"/>
      <c r="AA32" s="57"/>
      <c r="AB32" s="57"/>
    </row>
    <row r="33" spans="1:7" ht="12.75" x14ac:dyDescent="0.2">
      <c r="A33" s="171" t="s">
        <v>195</v>
      </c>
      <c r="B33" s="171"/>
      <c r="C33" s="171"/>
      <c r="D33" s="171"/>
      <c r="E33" s="171"/>
      <c r="F33" s="171"/>
      <c r="G33" s="171"/>
    </row>
    <row r="34" spans="1:7" ht="12.75" x14ac:dyDescent="0.2">
      <c r="A34" s="165"/>
      <c r="B34" s="165"/>
      <c r="C34" s="165"/>
      <c r="D34" s="165"/>
      <c r="E34" s="165"/>
      <c r="F34" s="165"/>
      <c r="G34" s="165"/>
    </row>
    <row r="35" spans="1:7" ht="12.75" x14ac:dyDescent="0.2">
      <c r="A35" s="165"/>
      <c r="B35" s="165"/>
      <c r="C35" s="165"/>
      <c r="D35" s="165"/>
      <c r="E35" s="165"/>
      <c r="F35" s="165"/>
      <c r="G35" s="165"/>
    </row>
    <row r="36" spans="1:7" ht="12.75" x14ac:dyDescent="0.2">
      <c r="A36" s="171" t="s">
        <v>196</v>
      </c>
      <c r="B36" s="171"/>
      <c r="C36" s="171"/>
      <c r="D36" s="171"/>
      <c r="E36" s="171"/>
      <c r="F36" s="171"/>
      <c r="G36" s="171"/>
    </row>
    <row r="37" spans="1:7" ht="12.75" x14ac:dyDescent="0.2">
      <c r="A37" s="165"/>
      <c r="B37" s="165"/>
      <c r="C37" s="165"/>
      <c r="D37" s="165"/>
      <c r="E37" s="165"/>
      <c r="F37" s="165"/>
      <c r="G37" s="165"/>
    </row>
  </sheetData>
  <mergeCells count="39">
    <mergeCell ref="A7:D7"/>
    <mergeCell ref="A2:S2"/>
    <mergeCell ref="A3:S3"/>
    <mergeCell ref="A4:D4"/>
    <mergeCell ref="A5:C5"/>
    <mergeCell ref="A6:T6"/>
    <mergeCell ref="H24:I24"/>
    <mergeCell ref="A8:D8"/>
    <mergeCell ref="A9:S9"/>
    <mergeCell ref="A10:W10"/>
    <mergeCell ref="AD10:AF10"/>
    <mergeCell ref="A12:T12"/>
    <mergeCell ref="A14:T14"/>
    <mergeCell ref="A24:A26"/>
    <mergeCell ref="B24:B26"/>
    <mergeCell ref="C24:C26"/>
    <mergeCell ref="D24:D26"/>
    <mergeCell ref="E24:G24"/>
    <mergeCell ref="X24:X26"/>
    <mergeCell ref="E25:E26"/>
    <mergeCell ref="F25:F26"/>
    <mergeCell ref="G25:G26"/>
    <mergeCell ref="H25:I25"/>
    <mergeCell ref="J25:K25"/>
    <mergeCell ref="L25:M25"/>
    <mergeCell ref="N25:O25"/>
    <mergeCell ref="P25:Q25"/>
    <mergeCell ref="R25:S25"/>
    <mergeCell ref="J24:K24"/>
    <mergeCell ref="L24:M24"/>
    <mergeCell ref="N24:O24"/>
    <mergeCell ref="P24:Q24"/>
    <mergeCell ref="R24:S24"/>
    <mergeCell ref="T24:T26"/>
    <mergeCell ref="A36:G36"/>
    <mergeCell ref="D30:E30"/>
    <mergeCell ref="F30:S30"/>
    <mergeCell ref="A31:G31"/>
    <mergeCell ref="A33:G33"/>
  </mergeCells>
  <conditionalFormatting sqref="B27">
    <cfRule type="expression" dxfId="23" priority="10" stopIfTrue="1">
      <formula>VLOOKUP(#REF!,#REF!,11,)=1</formula>
    </cfRule>
    <cfRule type="expression" dxfId="22" priority="11" stopIfTrue="1">
      <formula>VLOOKUP(#REF!,#REF!,11,)=2</formula>
    </cfRule>
    <cfRule type="expression" dxfId="21" priority="12" stopIfTrue="1">
      <formula>VLOOKUP(#REF!,#REF!,11,)=3</formula>
    </cfRule>
  </conditionalFormatting>
  <conditionalFormatting sqref="B27">
    <cfRule type="expression" dxfId="20" priority="7" stopIfTrue="1">
      <formula>VLOOKUP(#REF!,#REF!,11,)=1</formula>
    </cfRule>
    <cfRule type="expression" dxfId="19" priority="8" stopIfTrue="1">
      <formula>VLOOKUP(#REF!,#REF!,11,)=2</formula>
    </cfRule>
    <cfRule type="expression" dxfId="18" priority="9" stopIfTrue="1">
      <formula>VLOOKUP(#REF!,#REF!,11,)=3</formula>
    </cfRule>
  </conditionalFormatting>
  <conditionalFormatting sqref="C27">
    <cfRule type="expression" dxfId="17" priority="1" stopIfTrue="1">
      <formula>"#n/a"</formula>
    </cfRule>
    <cfRule type="expression" dxfId="16" priority="2" stopIfTrue="1">
      <formula>"#n/a"</formula>
    </cfRule>
    <cfRule type="expression" dxfId="15" priority="3" stopIfTrue="1">
      <formula>"#n/a"</formula>
    </cfRule>
  </conditionalFormatting>
  <conditionalFormatting sqref="C27">
    <cfRule type="expression" dxfId="14" priority="4" stopIfTrue="1">
      <formula>#N/A</formula>
    </cfRule>
    <cfRule type="expression" dxfId="13" priority="5" stopIfTrue="1">
      <formula>#N/A</formula>
    </cfRule>
    <cfRule type="expression" dxfId="12" priority="6" stopIfTrue="1">
      <formula>#N/A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tabSelected="1" topLeftCell="A6" workbookViewId="0">
      <selection activeCell="M19" sqref="M19"/>
    </sheetView>
  </sheetViews>
  <sheetFormatPr defaultRowHeight="12" x14ac:dyDescent="0.2"/>
  <cols>
    <col min="1" max="1" width="4.28515625" style="1" customWidth="1"/>
    <col min="2" max="2" width="18.5703125" style="1" customWidth="1"/>
    <col min="3" max="3" width="40.85546875" style="1" customWidth="1"/>
    <col min="4" max="4" width="8.42578125" style="1" customWidth="1"/>
    <col min="5" max="5" width="10.5703125" style="1" customWidth="1"/>
    <col min="6" max="6" width="12.5703125" style="1" customWidth="1"/>
    <col min="7" max="7" width="15.140625" style="1" customWidth="1"/>
    <col min="8" max="8" width="16" style="4" customWidth="1"/>
    <col min="9" max="9" width="31" style="5" hidden="1" customWidth="1"/>
    <col min="10" max="10" width="18.5703125" style="5" hidden="1" customWidth="1"/>
    <col min="11" max="11" width="0.140625" style="5" hidden="1" customWidth="1"/>
    <col min="12" max="12" width="14.85546875" style="5" customWidth="1"/>
    <col min="13" max="13" width="14.140625" style="5" customWidth="1"/>
    <col min="14" max="14" width="14.140625" style="17" customWidth="1"/>
    <col min="15" max="16" width="14.140625" style="5" customWidth="1"/>
    <col min="17" max="17" width="16.5703125" style="5" customWidth="1"/>
    <col min="18" max="18" width="14.42578125" style="1" customWidth="1"/>
    <col min="19" max="19" width="14.7109375" style="1" customWidth="1"/>
    <col min="20" max="20" width="15.42578125" style="1" customWidth="1"/>
    <col min="21" max="16384" width="9.140625" style="1"/>
  </cols>
  <sheetData>
    <row r="2" spans="1:20" x14ac:dyDescent="0.2">
      <c r="A2" s="183" t="s">
        <v>30</v>
      </c>
      <c r="B2" s="183"/>
      <c r="C2" s="183"/>
      <c r="D2" s="183"/>
      <c r="E2" s="183"/>
      <c r="F2" s="183"/>
      <c r="G2" s="183"/>
      <c r="H2" s="8"/>
      <c r="I2" s="8"/>
      <c r="J2" s="8"/>
      <c r="K2" s="8"/>
      <c r="L2" s="8"/>
      <c r="M2" s="8"/>
      <c r="N2" s="9"/>
      <c r="O2" s="9"/>
      <c r="P2" s="9"/>
      <c r="Q2" s="9"/>
      <c r="R2" s="9"/>
      <c r="S2" s="9"/>
      <c r="T2" s="9"/>
    </row>
    <row r="3" spans="1:20" x14ac:dyDescent="0.2">
      <c r="A3" s="184" t="s">
        <v>10</v>
      </c>
      <c r="B3" s="184"/>
      <c r="C3" s="184"/>
      <c r="D3" s="184"/>
      <c r="E3" s="184"/>
      <c r="F3" s="184"/>
      <c r="G3" s="184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">
      <c r="A4" s="24"/>
      <c r="B4" s="24"/>
      <c r="C4" s="24"/>
    </row>
    <row r="5" spans="1:20" x14ac:dyDescent="0.2">
      <c r="A5" s="3" t="s">
        <v>19</v>
      </c>
      <c r="B5" s="3"/>
    </row>
    <row r="6" spans="1:20" ht="12" customHeight="1" x14ac:dyDescent="0.2">
      <c r="A6" s="178" t="s">
        <v>1</v>
      </c>
      <c r="B6" s="178" t="s">
        <v>2</v>
      </c>
      <c r="C6" s="178" t="s">
        <v>3</v>
      </c>
      <c r="D6" s="172" t="s">
        <v>4</v>
      </c>
      <c r="E6" s="178" t="s">
        <v>28</v>
      </c>
      <c r="F6" s="178"/>
      <c r="G6" s="178"/>
      <c r="H6" s="178" t="s">
        <v>6</v>
      </c>
      <c r="I6" s="6"/>
      <c r="J6" s="25"/>
      <c r="K6" s="25"/>
      <c r="L6" s="172" t="s">
        <v>9</v>
      </c>
      <c r="M6" s="26"/>
      <c r="N6" s="26"/>
      <c r="O6" s="26"/>
      <c r="P6" s="27"/>
      <c r="Q6" s="6"/>
      <c r="R6" s="25"/>
    </row>
    <row r="7" spans="1:20" ht="12" customHeight="1" x14ac:dyDescent="0.2">
      <c r="A7" s="178"/>
      <c r="B7" s="178"/>
      <c r="C7" s="178"/>
      <c r="D7" s="172"/>
      <c r="E7" s="190" t="s">
        <v>7</v>
      </c>
      <c r="F7" s="191" t="s">
        <v>8</v>
      </c>
      <c r="G7" s="191" t="s">
        <v>9</v>
      </c>
      <c r="H7" s="178"/>
      <c r="I7" s="7"/>
      <c r="J7" s="27"/>
      <c r="K7" s="26"/>
      <c r="L7" s="172"/>
      <c r="M7" s="27"/>
      <c r="N7" s="25"/>
      <c r="O7" s="25"/>
      <c r="P7" s="1"/>
      <c r="Q7" s="1"/>
    </row>
    <row r="8" spans="1:20" x14ac:dyDescent="0.2">
      <c r="A8" s="178"/>
      <c r="B8" s="178"/>
      <c r="C8" s="178"/>
      <c r="D8" s="172"/>
      <c r="E8" s="190"/>
      <c r="F8" s="191"/>
      <c r="G8" s="191"/>
      <c r="H8" s="178"/>
      <c r="I8" s="7"/>
      <c r="J8" s="27"/>
      <c r="K8" s="26"/>
      <c r="L8" s="172"/>
      <c r="M8" s="27"/>
      <c r="N8" s="25"/>
      <c r="O8" s="25"/>
      <c r="P8" s="1"/>
      <c r="Q8" s="1"/>
    </row>
    <row r="9" spans="1:20" ht="25.5" x14ac:dyDescent="0.2">
      <c r="A9" s="64">
        <v>4</v>
      </c>
      <c r="B9" s="70" t="s">
        <v>55</v>
      </c>
      <c r="C9" s="66" t="s">
        <v>56</v>
      </c>
      <c r="D9" s="71" t="s">
        <v>49</v>
      </c>
      <c r="E9" s="68">
        <v>3</v>
      </c>
      <c r="F9" s="69">
        <v>3954.64</v>
      </c>
      <c r="G9" s="102">
        <f t="shared" ref="G9:G27" si="0">E9*F9</f>
        <v>11863.92</v>
      </c>
      <c r="H9" s="99"/>
      <c r="I9" s="7"/>
      <c r="J9" s="27"/>
      <c r="K9" s="26"/>
      <c r="L9" s="159"/>
      <c r="M9" s="27"/>
      <c r="N9" s="25"/>
      <c r="O9" s="25"/>
      <c r="P9" s="1"/>
      <c r="Q9" s="1"/>
    </row>
    <row r="10" spans="1:20" ht="12.75" x14ac:dyDescent="0.2">
      <c r="A10" s="64">
        <v>12</v>
      </c>
      <c r="B10" s="80" t="s">
        <v>73</v>
      </c>
      <c r="C10" s="66" t="s">
        <v>74</v>
      </c>
      <c r="D10" s="71" t="s">
        <v>49</v>
      </c>
      <c r="E10" s="68">
        <v>10</v>
      </c>
      <c r="F10" s="69">
        <v>273.52</v>
      </c>
      <c r="G10" s="102">
        <f t="shared" si="0"/>
        <v>2735.2</v>
      </c>
      <c r="H10" s="99"/>
      <c r="I10" s="7"/>
      <c r="J10" s="27"/>
      <c r="K10" s="26"/>
      <c r="L10" s="159"/>
      <c r="M10" s="27"/>
      <c r="N10" s="25"/>
      <c r="O10" s="25"/>
      <c r="P10" s="1"/>
      <c r="Q10" s="1"/>
    </row>
    <row r="11" spans="1:20" ht="12.75" x14ac:dyDescent="0.2">
      <c r="A11" s="64">
        <v>16</v>
      </c>
      <c r="B11" s="70" t="s">
        <v>81</v>
      </c>
      <c r="C11" s="66" t="s">
        <v>82</v>
      </c>
      <c r="D11" s="71" t="s">
        <v>49</v>
      </c>
      <c r="E11" s="68">
        <v>10</v>
      </c>
      <c r="F11" s="69">
        <v>463.92</v>
      </c>
      <c r="G11" s="102">
        <f t="shared" si="0"/>
        <v>4639.2</v>
      </c>
      <c r="H11" s="99"/>
      <c r="I11" s="7"/>
      <c r="J11" s="27"/>
      <c r="K11" s="26"/>
      <c r="L11" s="159"/>
      <c r="M11" s="27"/>
      <c r="N11" s="25"/>
      <c r="O11" s="25"/>
      <c r="P11" s="1"/>
      <c r="Q11" s="1"/>
    </row>
    <row r="12" spans="1:20" ht="12.75" x14ac:dyDescent="0.2">
      <c r="A12" s="64">
        <v>17</v>
      </c>
      <c r="B12" s="82" t="s">
        <v>83</v>
      </c>
      <c r="C12" s="66" t="s">
        <v>84</v>
      </c>
      <c r="D12" s="75" t="s">
        <v>59</v>
      </c>
      <c r="E12" s="76">
        <v>5200</v>
      </c>
      <c r="F12" s="69">
        <v>7.51</v>
      </c>
      <c r="G12" s="102">
        <f t="shared" si="0"/>
        <v>39052</v>
      </c>
      <c r="H12" s="99"/>
      <c r="I12" s="7"/>
      <c r="J12" s="27"/>
      <c r="K12" s="26"/>
      <c r="L12" s="159"/>
      <c r="M12" s="27"/>
      <c r="N12" s="25"/>
      <c r="O12" s="25"/>
      <c r="P12" s="1"/>
      <c r="Q12" s="1"/>
    </row>
    <row r="13" spans="1:20" ht="25.5" x14ac:dyDescent="0.2">
      <c r="A13" s="64">
        <v>20</v>
      </c>
      <c r="B13" s="83" t="s">
        <v>89</v>
      </c>
      <c r="C13" s="66" t="s">
        <v>90</v>
      </c>
      <c r="D13" s="71" t="s">
        <v>49</v>
      </c>
      <c r="E13" s="68">
        <v>30</v>
      </c>
      <c r="F13" s="69">
        <v>336.79</v>
      </c>
      <c r="G13" s="102">
        <f t="shared" si="0"/>
        <v>10103.700000000001</v>
      </c>
      <c r="H13" s="50"/>
      <c r="I13" s="7"/>
      <c r="J13" s="27"/>
      <c r="K13" s="26"/>
      <c r="L13" s="159"/>
      <c r="M13" s="27"/>
      <c r="N13" s="25"/>
      <c r="O13" s="25"/>
      <c r="P13" s="1"/>
      <c r="Q13" s="1"/>
    </row>
    <row r="14" spans="1:20" ht="12.75" x14ac:dyDescent="0.2">
      <c r="A14" s="64">
        <v>21</v>
      </c>
      <c r="B14" s="70" t="s">
        <v>91</v>
      </c>
      <c r="C14" s="66" t="s">
        <v>92</v>
      </c>
      <c r="D14" s="71" t="s">
        <v>49</v>
      </c>
      <c r="E14" s="68">
        <v>5</v>
      </c>
      <c r="F14" s="69">
        <v>2371.5100000000002</v>
      </c>
      <c r="G14" s="102">
        <f t="shared" si="0"/>
        <v>11857.550000000001</v>
      </c>
      <c r="H14" s="99"/>
      <c r="I14" s="7"/>
      <c r="J14" s="27"/>
      <c r="K14" s="26"/>
      <c r="L14" s="159"/>
      <c r="M14" s="27"/>
      <c r="N14" s="25"/>
      <c r="O14" s="25"/>
      <c r="P14" s="1"/>
      <c r="Q14" s="1"/>
    </row>
    <row r="15" spans="1:20" ht="25.5" x14ac:dyDescent="0.2">
      <c r="A15" s="64">
        <v>31</v>
      </c>
      <c r="B15" s="81" t="s">
        <v>111</v>
      </c>
      <c r="C15" s="66" t="s">
        <v>112</v>
      </c>
      <c r="D15" s="71" t="s">
        <v>49</v>
      </c>
      <c r="E15" s="68">
        <v>12</v>
      </c>
      <c r="F15" s="69">
        <v>370</v>
      </c>
      <c r="G15" s="102">
        <f t="shared" si="0"/>
        <v>4440</v>
      </c>
      <c r="H15" s="50"/>
      <c r="I15" s="7"/>
      <c r="J15" s="27"/>
      <c r="K15" s="26"/>
      <c r="L15" s="159"/>
      <c r="M15" s="27"/>
      <c r="N15" s="25"/>
      <c r="O15" s="25"/>
      <c r="P15" s="1"/>
      <c r="Q15" s="1"/>
    </row>
    <row r="16" spans="1:20" ht="12.75" x14ac:dyDescent="0.2">
      <c r="A16" s="64">
        <v>35</v>
      </c>
      <c r="B16" s="84" t="s">
        <v>119</v>
      </c>
      <c r="C16" s="66" t="s">
        <v>120</v>
      </c>
      <c r="D16" s="79" t="s">
        <v>49</v>
      </c>
      <c r="E16" s="76">
        <v>5</v>
      </c>
      <c r="F16" s="85">
        <v>1298.5</v>
      </c>
      <c r="G16" s="102">
        <f t="shared" si="0"/>
        <v>6492.5</v>
      </c>
      <c r="H16" s="99"/>
      <c r="I16" s="7"/>
      <c r="J16" s="27"/>
      <c r="K16" s="26"/>
      <c r="L16" s="159"/>
      <c r="M16" s="27"/>
      <c r="N16" s="25"/>
      <c r="O16" s="25"/>
      <c r="P16" s="1"/>
      <c r="Q16" s="1"/>
    </row>
    <row r="17" spans="1:17" ht="38.25" x14ac:dyDescent="0.2">
      <c r="A17" s="64">
        <v>36</v>
      </c>
      <c r="B17" s="81" t="s">
        <v>121</v>
      </c>
      <c r="C17" s="66" t="s">
        <v>121</v>
      </c>
      <c r="D17" s="71" t="s">
        <v>29</v>
      </c>
      <c r="E17" s="68">
        <v>5</v>
      </c>
      <c r="F17" s="69">
        <v>2166.14</v>
      </c>
      <c r="G17" s="102">
        <f t="shared" si="0"/>
        <v>10830.699999999999</v>
      </c>
      <c r="H17" s="99"/>
      <c r="I17" s="7"/>
      <c r="J17" s="27"/>
      <c r="K17" s="26"/>
      <c r="L17" s="159"/>
      <c r="M17" s="27"/>
      <c r="N17" s="25"/>
      <c r="O17" s="25"/>
      <c r="P17" s="1"/>
      <c r="Q17" s="1"/>
    </row>
    <row r="18" spans="1:17" ht="38.25" x14ac:dyDescent="0.2">
      <c r="A18" s="64">
        <v>41</v>
      </c>
      <c r="B18" s="83" t="s">
        <v>131</v>
      </c>
      <c r="C18" s="66" t="s">
        <v>132</v>
      </c>
      <c r="D18" s="86" t="s">
        <v>29</v>
      </c>
      <c r="E18" s="87">
        <v>10</v>
      </c>
      <c r="F18" s="88">
        <v>6758</v>
      </c>
      <c r="G18" s="102">
        <f t="shared" si="0"/>
        <v>67580</v>
      </c>
      <c r="H18" s="99"/>
      <c r="I18" s="7"/>
      <c r="J18" s="27"/>
      <c r="K18" s="26"/>
      <c r="L18" s="159"/>
      <c r="M18" s="27"/>
      <c r="N18" s="25"/>
      <c r="O18" s="25"/>
      <c r="P18" s="1"/>
      <c r="Q18" s="1"/>
    </row>
    <row r="19" spans="1:17" ht="38.25" x14ac:dyDescent="0.2">
      <c r="A19" s="64">
        <v>42</v>
      </c>
      <c r="B19" s="83" t="s">
        <v>133</v>
      </c>
      <c r="C19" s="66" t="s">
        <v>134</v>
      </c>
      <c r="D19" s="86"/>
      <c r="E19" s="87">
        <v>1</v>
      </c>
      <c r="F19" s="88">
        <v>4244.22</v>
      </c>
      <c r="G19" s="102">
        <f t="shared" si="0"/>
        <v>4244.22</v>
      </c>
      <c r="H19" s="99"/>
      <c r="I19" s="7"/>
      <c r="J19" s="27"/>
      <c r="K19" s="26"/>
      <c r="L19" s="159"/>
      <c r="M19" s="27"/>
      <c r="N19" s="25"/>
      <c r="O19" s="25"/>
      <c r="P19" s="1"/>
      <c r="Q19" s="1"/>
    </row>
    <row r="20" spans="1:17" ht="38.25" x14ac:dyDescent="0.2">
      <c r="A20" s="64">
        <v>44</v>
      </c>
      <c r="B20" s="72" t="s">
        <v>137</v>
      </c>
      <c r="C20" s="66" t="s">
        <v>138</v>
      </c>
      <c r="D20" s="89" t="s">
        <v>29</v>
      </c>
      <c r="E20" s="90">
        <v>50</v>
      </c>
      <c r="F20" s="88">
        <v>160</v>
      </c>
      <c r="G20" s="102">
        <f t="shared" si="0"/>
        <v>8000</v>
      </c>
      <c r="H20" s="99"/>
      <c r="I20" s="7"/>
      <c r="J20" s="27"/>
      <c r="K20" s="26"/>
      <c r="L20" s="159"/>
      <c r="M20" s="27"/>
      <c r="N20" s="25"/>
      <c r="O20" s="25"/>
      <c r="P20" s="1"/>
      <c r="Q20" s="1"/>
    </row>
    <row r="21" spans="1:17" ht="12.75" x14ac:dyDescent="0.2">
      <c r="A21" s="64">
        <v>47</v>
      </c>
      <c r="B21" s="81" t="s">
        <v>143</v>
      </c>
      <c r="C21" s="66" t="s">
        <v>143</v>
      </c>
      <c r="D21" s="91" t="s">
        <v>29</v>
      </c>
      <c r="E21" s="87">
        <v>10</v>
      </c>
      <c r="F21" s="88">
        <v>320</v>
      </c>
      <c r="G21" s="102">
        <f t="shared" si="0"/>
        <v>3200</v>
      </c>
      <c r="H21" s="99"/>
      <c r="I21" s="7"/>
      <c r="J21" s="27"/>
      <c r="K21" s="26"/>
      <c r="L21" s="159"/>
      <c r="M21" s="27"/>
      <c r="N21" s="25"/>
      <c r="O21" s="25"/>
      <c r="P21" s="1"/>
      <c r="Q21" s="1"/>
    </row>
    <row r="22" spans="1:17" ht="12.75" x14ac:dyDescent="0.2">
      <c r="A22" s="64">
        <v>52</v>
      </c>
      <c r="B22" s="72" t="s">
        <v>151</v>
      </c>
      <c r="C22" s="66" t="s">
        <v>152</v>
      </c>
      <c r="D22" s="91" t="s">
        <v>145</v>
      </c>
      <c r="E22" s="90">
        <v>1</v>
      </c>
      <c r="F22" s="88">
        <v>76800</v>
      </c>
      <c r="G22" s="102">
        <f t="shared" si="0"/>
        <v>76800</v>
      </c>
      <c r="H22" s="99"/>
      <c r="I22" s="7"/>
      <c r="J22" s="27"/>
      <c r="K22" s="26"/>
      <c r="L22" s="159"/>
      <c r="M22" s="27"/>
      <c r="N22" s="25"/>
      <c r="O22" s="25"/>
      <c r="P22" s="1"/>
      <c r="Q22" s="1"/>
    </row>
    <row r="23" spans="1:17" ht="12.75" x14ac:dyDescent="0.2">
      <c r="A23" s="64">
        <v>61</v>
      </c>
      <c r="B23" s="92" t="s">
        <v>167</v>
      </c>
      <c r="C23" s="66" t="s">
        <v>168</v>
      </c>
      <c r="D23" s="89" t="s">
        <v>145</v>
      </c>
      <c r="E23" s="90">
        <v>20</v>
      </c>
      <c r="F23" s="88">
        <v>300</v>
      </c>
      <c r="G23" s="102">
        <f t="shared" si="0"/>
        <v>6000</v>
      </c>
      <c r="H23" s="99"/>
      <c r="I23" s="7"/>
      <c r="J23" s="27"/>
      <c r="K23" s="26"/>
      <c r="L23" s="159"/>
      <c r="M23" s="27"/>
      <c r="N23" s="25"/>
      <c r="O23" s="25"/>
      <c r="P23" s="1"/>
      <c r="Q23" s="1"/>
    </row>
    <row r="24" spans="1:17" ht="25.5" x14ac:dyDescent="0.2">
      <c r="A24" s="64">
        <v>62</v>
      </c>
      <c r="B24" s="93" t="s">
        <v>169</v>
      </c>
      <c r="C24" s="66" t="s">
        <v>169</v>
      </c>
      <c r="D24" s="89" t="s">
        <v>29</v>
      </c>
      <c r="E24" s="90">
        <v>10</v>
      </c>
      <c r="F24" s="88">
        <v>1400</v>
      </c>
      <c r="G24" s="102">
        <f t="shared" si="0"/>
        <v>14000</v>
      </c>
      <c r="H24" s="99"/>
      <c r="I24" s="7"/>
      <c r="J24" s="27"/>
      <c r="K24" s="26"/>
      <c r="L24" s="159"/>
      <c r="M24" s="27"/>
      <c r="N24" s="25"/>
      <c r="O24" s="25"/>
      <c r="P24" s="1"/>
      <c r="Q24" s="1"/>
    </row>
    <row r="25" spans="1:17" ht="25.5" x14ac:dyDescent="0.2">
      <c r="A25" s="64">
        <v>63</v>
      </c>
      <c r="B25" s="93" t="s">
        <v>170</v>
      </c>
      <c r="C25" s="66" t="s">
        <v>170</v>
      </c>
      <c r="D25" s="89" t="s">
        <v>29</v>
      </c>
      <c r="E25" s="90">
        <v>10</v>
      </c>
      <c r="F25" s="88">
        <v>1208</v>
      </c>
      <c r="G25" s="102">
        <f t="shared" si="0"/>
        <v>12080</v>
      </c>
      <c r="H25" s="99"/>
      <c r="I25" s="7"/>
      <c r="J25" s="27"/>
      <c r="K25" s="26"/>
      <c r="L25" s="159"/>
      <c r="M25" s="27"/>
      <c r="N25" s="25"/>
      <c r="O25" s="25"/>
      <c r="P25" s="1"/>
      <c r="Q25" s="1"/>
    </row>
    <row r="26" spans="1:17" ht="25.5" x14ac:dyDescent="0.2">
      <c r="A26" s="64">
        <v>64</v>
      </c>
      <c r="B26" s="93" t="s">
        <v>171</v>
      </c>
      <c r="C26" s="66" t="s">
        <v>171</v>
      </c>
      <c r="D26" s="89" t="s">
        <v>29</v>
      </c>
      <c r="E26" s="90">
        <v>10</v>
      </c>
      <c r="F26" s="88">
        <v>1008</v>
      </c>
      <c r="G26" s="102">
        <f t="shared" si="0"/>
        <v>10080</v>
      </c>
      <c r="H26" s="99"/>
      <c r="I26" s="7"/>
      <c r="J26" s="27"/>
      <c r="K26" s="26"/>
      <c r="L26" s="159"/>
      <c r="M26" s="27"/>
      <c r="N26" s="25"/>
      <c r="O26" s="25"/>
      <c r="P26" s="1"/>
      <c r="Q26" s="1"/>
    </row>
    <row r="27" spans="1:17" ht="25.5" x14ac:dyDescent="0.2">
      <c r="A27" s="64">
        <v>65</v>
      </c>
      <c r="B27" s="93" t="s">
        <v>172</v>
      </c>
      <c r="C27" s="66" t="s">
        <v>172</v>
      </c>
      <c r="D27" s="89" t="s">
        <v>29</v>
      </c>
      <c r="E27" s="90">
        <v>10</v>
      </c>
      <c r="F27" s="88">
        <v>880</v>
      </c>
      <c r="G27" s="102">
        <f t="shared" si="0"/>
        <v>8800</v>
      </c>
      <c r="H27" s="99"/>
      <c r="I27" s="7"/>
      <c r="J27" s="27"/>
      <c r="K27" s="26"/>
      <c r="L27" s="159"/>
      <c r="M27" s="27"/>
      <c r="N27" s="25"/>
      <c r="O27" s="25"/>
      <c r="P27" s="1"/>
      <c r="Q27" s="1"/>
    </row>
    <row r="28" spans="1:17" ht="12.75" x14ac:dyDescent="0.2">
      <c r="A28" s="64">
        <v>66</v>
      </c>
      <c r="B28" s="93" t="s">
        <v>173</v>
      </c>
      <c r="C28" s="94" t="s">
        <v>173</v>
      </c>
      <c r="D28" s="89" t="s">
        <v>174</v>
      </c>
      <c r="E28" s="90">
        <v>20</v>
      </c>
      <c r="F28" s="88">
        <v>3660</v>
      </c>
      <c r="G28" s="102">
        <f>E28*F28</f>
        <v>73200</v>
      </c>
      <c r="H28" s="99"/>
      <c r="I28" s="7"/>
      <c r="J28" s="27"/>
      <c r="K28" s="26"/>
      <c r="L28" s="159"/>
      <c r="M28" s="27"/>
      <c r="N28" s="25"/>
      <c r="O28" s="25"/>
      <c r="P28" s="1"/>
      <c r="Q28" s="1"/>
    </row>
    <row r="29" spans="1:17" ht="12.75" x14ac:dyDescent="0.2">
      <c r="A29" s="64">
        <v>67</v>
      </c>
      <c r="B29" s="93" t="s">
        <v>175</v>
      </c>
      <c r="C29" s="94" t="s">
        <v>175</v>
      </c>
      <c r="D29" s="89" t="s">
        <v>174</v>
      </c>
      <c r="E29" s="90">
        <v>30</v>
      </c>
      <c r="F29" s="88">
        <v>1050</v>
      </c>
      <c r="G29" s="102">
        <f>E29*F29</f>
        <v>31500</v>
      </c>
      <c r="H29" s="99"/>
      <c r="I29" s="7"/>
      <c r="J29" s="27"/>
      <c r="K29" s="26"/>
      <c r="L29" s="159"/>
      <c r="M29" s="27"/>
      <c r="N29" s="25"/>
      <c r="O29" s="25"/>
      <c r="P29" s="1"/>
      <c r="Q29" s="1"/>
    </row>
    <row r="30" spans="1:17" ht="25.5" x14ac:dyDescent="0.2">
      <c r="A30" s="64">
        <v>68</v>
      </c>
      <c r="B30" s="93" t="s">
        <v>176</v>
      </c>
      <c r="C30" s="94" t="s">
        <v>176</v>
      </c>
      <c r="D30" s="89" t="s">
        <v>174</v>
      </c>
      <c r="E30" s="90">
        <v>25</v>
      </c>
      <c r="F30" s="88">
        <v>1050</v>
      </c>
      <c r="G30" s="102">
        <f>E30*F30</f>
        <v>26250</v>
      </c>
      <c r="H30" s="99"/>
      <c r="I30" s="7"/>
      <c r="J30" s="27"/>
      <c r="K30" s="26"/>
      <c r="L30" s="159"/>
      <c r="M30" s="27"/>
      <c r="N30" s="25"/>
      <c r="O30" s="25"/>
      <c r="P30" s="1"/>
      <c r="Q30" s="1"/>
    </row>
    <row r="31" spans="1:17" ht="51" x14ac:dyDescent="0.2">
      <c r="A31" s="64">
        <v>70</v>
      </c>
      <c r="B31" s="93" t="s">
        <v>179</v>
      </c>
      <c r="C31" s="94" t="s">
        <v>179</v>
      </c>
      <c r="D31" s="89" t="s">
        <v>29</v>
      </c>
      <c r="E31" s="90">
        <v>20</v>
      </c>
      <c r="F31" s="88">
        <v>900</v>
      </c>
      <c r="G31" s="102">
        <f>E31*F31</f>
        <v>18000</v>
      </c>
      <c r="H31" s="99"/>
      <c r="I31" s="7"/>
      <c r="J31" s="27"/>
      <c r="K31" s="26"/>
      <c r="L31" s="159"/>
      <c r="M31" s="27"/>
      <c r="N31" s="25"/>
      <c r="O31" s="25"/>
      <c r="P31" s="1"/>
      <c r="Q31" s="1"/>
    </row>
    <row r="32" spans="1:17" s="45" customFormat="1" x14ac:dyDescent="0.2">
      <c r="A32" s="104"/>
      <c r="B32" s="105"/>
      <c r="C32" s="105"/>
      <c r="D32" s="106"/>
      <c r="E32" s="49"/>
      <c r="F32" s="49"/>
      <c r="G32" s="51">
        <f>SUM(G9:G31)</f>
        <v>461748.99</v>
      </c>
      <c r="H32" s="107"/>
      <c r="I32" s="43" t="e">
        <f>SUM(#REF!)</f>
        <v>#REF!</v>
      </c>
      <c r="J32" s="44"/>
      <c r="L32" s="164"/>
      <c r="M32" s="46"/>
      <c r="N32" s="47"/>
    </row>
    <row r="33" spans="1:20" x14ac:dyDescent="0.2">
      <c r="A33" s="26"/>
      <c r="B33" s="26"/>
      <c r="C33" s="25"/>
      <c r="D33" s="25"/>
      <c r="E33" s="25"/>
      <c r="F33" s="25"/>
      <c r="G33" s="25"/>
      <c r="H33" s="28"/>
      <c r="I33" s="29"/>
      <c r="J33" s="29"/>
      <c r="K33" s="29"/>
      <c r="L33" s="29"/>
      <c r="M33" s="29"/>
      <c r="N33" s="30"/>
      <c r="O33" s="29"/>
      <c r="P33" s="29"/>
      <c r="Q33" s="29"/>
      <c r="R33" s="25"/>
      <c r="S33" s="25"/>
      <c r="T33" s="25"/>
    </row>
    <row r="34" spans="1:20" x14ac:dyDescent="0.2">
      <c r="A34" s="26"/>
      <c r="B34" s="26"/>
      <c r="C34" s="26"/>
      <c r="D34" s="188"/>
      <c r="E34" s="188"/>
      <c r="F34" s="189"/>
      <c r="G34" s="189"/>
      <c r="H34" s="63"/>
      <c r="I34" s="29"/>
      <c r="J34" s="29"/>
      <c r="K34" s="29"/>
      <c r="L34" s="29"/>
      <c r="M34" s="29"/>
      <c r="N34" s="30"/>
      <c r="O34" s="29"/>
      <c r="P34" s="29"/>
      <c r="Q34" s="29"/>
      <c r="R34" s="25"/>
      <c r="S34" s="25"/>
      <c r="T34" s="25"/>
    </row>
    <row r="35" spans="1:20" s="53" customFormat="1" ht="15.75" x14ac:dyDescent="0.25">
      <c r="A35" s="171" t="s">
        <v>194</v>
      </c>
      <c r="B35" s="171"/>
      <c r="C35" s="171"/>
      <c r="D35" s="171"/>
      <c r="E35" s="171"/>
      <c r="F35" s="171"/>
      <c r="G35" s="171"/>
      <c r="H35" s="54"/>
      <c r="I35" s="55"/>
      <c r="J35" s="55"/>
      <c r="K35" s="55"/>
      <c r="L35" s="55"/>
      <c r="M35" s="55"/>
      <c r="N35" s="56"/>
      <c r="O35" s="55"/>
      <c r="P35" s="55"/>
      <c r="Q35" s="55"/>
      <c r="R35" s="52"/>
      <c r="S35" s="52"/>
      <c r="T35" s="52"/>
    </row>
    <row r="36" spans="1:20" s="53" customFormat="1" ht="15.75" x14ac:dyDescent="0.25">
      <c r="A36" s="165"/>
      <c r="B36" s="165"/>
      <c r="C36" s="165"/>
      <c r="D36" s="165"/>
      <c r="E36" s="165"/>
      <c r="F36" s="165"/>
      <c r="G36" s="165"/>
      <c r="H36" s="57"/>
      <c r="I36" s="57"/>
      <c r="J36" s="57"/>
      <c r="K36" s="57"/>
      <c r="L36" s="57"/>
      <c r="M36" s="58"/>
      <c r="N36" s="57"/>
      <c r="O36" s="57"/>
      <c r="P36" s="57"/>
    </row>
    <row r="37" spans="1:20" ht="12.75" x14ac:dyDescent="0.2">
      <c r="A37" s="171" t="s">
        <v>195</v>
      </c>
      <c r="B37" s="171"/>
      <c r="C37" s="171"/>
      <c r="D37" s="171"/>
      <c r="E37" s="171"/>
      <c r="F37" s="171"/>
      <c r="G37" s="171"/>
    </row>
    <row r="38" spans="1:20" ht="12.75" x14ac:dyDescent="0.2">
      <c r="A38" s="165"/>
      <c r="B38" s="165"/>
      <c r="C38" s="165"/>
      <c r="D38" s="165"/>
      <c r="E38" s="165"/>
      <c r="F38" s="165"/>
      <c r="G38" s="165"/>
    </row>
    <row r="39" spans="1:20" ht="12.75" x14ac:dyDescent="0.2">
      <c r="A39" s="165"/>
      <c r="B39" s="165"/>
      <c r="C39" s="165"/>
      <c r="D39" s="165"/>
      <c r="E39" s="165"/>
      <c r="F39" s="165"/>
      <c r="G39" s="165"/>
    </row>
    <row r="40" spans="1:20" ht="12.75" x14ac:dyDescent="0.2">
      <c r="A40" s="171" t="s">
        <v>196</v>
      </c>
      <c r="B40" s="171"/>
      <c r="C40" s="171"/>
      <c r="D40" s="171"/>
      <c r="E40" s="171"/>
      <c r="F40" s="171"/>
      <c r="G40" s="171"/>
    </row>
    <row r="41" spans="1:20" ht="12.75" x14ac:dyDescent="0.2">
      <c r="A41" s="165"/>
      <c r="B41" s="165"/>
      <c r="C41" s="165"/>
      <c r="D41" s="165"/>
      <c r="E41" s="165"/>
      <c r="F41" s="165"/>
      <c r="G41" s="165"/>
    </row>
  </sheetData>
  <mergeCells count="17">
    <mergeCell ref="A2:G2"/>
    <mergeCell ref="A3:G3"/>
    <mergeCell ref="A6:A8"/>
    <mergeCell ref="B6:B8"/>
    <mergeCell ref="C6:C8"/>
    <mergeCell ref="D6:D8"/>
    <mergeCell ref="E6:G6"/>
    <mergeCell ref="L6:L8"/>
    <mergeCell ref="E7:E8"/>
    <mergeCell ref="F7:F8"/>
    <mergeCell ref="G7:G8"/>
    <mergeCell ref="H6:H8"/>
    <mergeCell ref="A40:G40"/>
    <mergeCell ref="D34:E34"/>
    <mergeCell ref="F34:G34"/>
    <mergeCell ref="A35:G35"/>
    <mergeCell ref="A37:G37"/>
  </mergeCells>
  <conditionalFormatting sqref="B29:B31">
    <cfRule type="expression" dxfId="11" priority="10" stopIfTrue="1">
      <formula>VLOOKUP(#REF!,#REF!,11,)=1</formula>
    </cfRule>
    <cfRule type="expression" dxfId="10" priority="11" stopIfTrue="1">
      <formula>VLOOKUP(#REF!,#REF!,11,)=2</formula>
    </cfRule>
    <cfRule type="expression" dxfId="9" priority="12" stopIfTrue="1">
      <formula>VLOOKUP(#REF!,#REF!,11,)=3</formula>
    </cfRule>
  </conditionalFormatting>
  <conditionalFormatting sqref="B29:B31">
    <cfRule type="expression" dxfId="8" priority="7" stopIfTrue="1">
      <formula>VLOOKUP(#REF!,#REF!,11,)=1</formula>
    </cfRule>
    <cfRule type="expression" dxfId="7" priority="8" stopIfTrue="1">
      <formula>VLOOKUP(#REF!,#REF!,11,)=2</formula>
    </cfRule>
    <cfRule type="expression" dxfId="6" priority="9" stopIfTrue="1">
      <formula>VLOOKUP(#REF!,#REF!,11,)=3</formula>
    </cfRule>
  </conditionalFormatting>
  <conditionalFormatting sqref="C29:C31">
    <cfRule type="expression" dxfId="5" priority="1" stopIfTrue="1">
      <formula>"#n/a"</formula>
    </cfRule>
    <cfRule type="expression" dxfId="4" priority="2" stopIfTrue="1">
      <formula>"#n/a"</formula>
    </cfRule>
    <cfRule type="expression" dxfId="3" priority="3" stopIfTrue="1">
      <formula>"#n/a"</formula>
    </cfRule>
  </conditionalFormatting>
  <conditionalFormatting sqref="C29:C31">
    <cfRule type="expression" dxfId="2" priority="4" stopIfTrue="1">
      <formula>#N/A</formula>
    </cfRule>
    <cfRule type="expression" dxfId="1" priority="5" stopIfTrue="1">
      <formula>#N/A</formula>
    </cfRule>
    <cfRule type="expression" dxfId="0" priority="6" stopIfTrue="1">
      <formula>#N/A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Протокол итогов ЗЦП</vt:lpstr>
      <vt:lpstr>Альянс-Фарм</vt:lpstr>
      <vt:lpstr>Инкар</vt:lpstr>
      <vt:lpstr>Келун</vt:lpstr>
      <vt:lpstr>Аудан дари</vt:lpstr>
      <vt:lpstr>Адамант</vt:lpstr>
      <vt:lpstr>не состоялась</vt:lpstr>
      <vt:lpstr>'Протокол итогов ЗЦП'!Область_печати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402.1</dc:creator>
  <cp:lastModifiedBy>Пользователь Windows</cp:lastModifiedBy>
  <cp:lastPrinted>2020-01-17T09:04:44Z</cp:lastPrinted>
  <dcterms:created xsi:type="dcterms:W3CDTF">2017-08-07T04:16:40Z</dcterms:created>
  <dcterms:modified xsi:type="dcterms:W3CDTF">2020-01-20T06:01:36Z</dcterms:modified>
</cp:coreProperties>
</file>